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2016-homes.fedris.be\Home$\bart.steyaert\Documents\Fedris\temp copy\FR\"/>
    </mc:Choice>
  </mc:AlternateContent>
  <xr:revisionPtr revIDLastSave="0" documentId="13_ncr:1_{0A02A068-B3B8-4945-9C57-0E730399234E}" xr6:coauthVersionLast="36" xr6:coauthVersionMax="36" xr10:uidLastSave="{00000000-0000-0000-0000-000000000000}"/>
  <bookViews>
    <workbookView xWindow="9720" yWindow="-270" windowWidth="9600" windowHeight="11760" tabRatio="809" firstSheet="3" activeTab="32" xr2:uid="{00000000-000D-0000-FFFF-FFFF00000000}"/>
  </bookViews>
  <sheets>
    <sheet name="Table des matières" sheetId="1" r:id="rId1"/>
    <sheet name="5.1.1" sheetId="2" r:id="rId2"/>
    <sheet name="5.1.2" sheetId="3" r:id="rId3"/>
    <sheet name="5.1.3" sheetId="4" r:id="rId4"/>
    <sheet name="5.1.4" sheetId="5" r:id="rId5"/>
    <sheet name="5.1.5" sheetId="43" r:id="rId6"/>
    <sheet name="5.1.6" sheetId="7" r:id="rId7"/>
    <sheet name="5.1.7" sheetId="8" r:id="rId8"/>
    <sheet name="5.1.8" sheetId="9" state="hidden" r:id="rId9"/>
    <sheet name="5.2.8" sheetId="17" state="hidden" r:id="rId10"/>
    <sheet name="5.2.1" sheetId="18" r:id="rId11"/>
    <sheet name="5.2.2" sheetId="19" r:id="rId12"/>
    <sheet name="5.2.3" sheetId="20" r:id="rId13"/>
    <sheet name="5.2.4" sheetId="21" r:id="rId14"/>
    <sheet name="5.2.5" sheetId="22" r:id="rId15"/>
    <sheet name="5.2.6" sheetId="23" r:id="rId16"/>
    <sheet name="5.2.7" sheetId="24" r:id="rId17"/>
    <sheet name="5.3.8" sheetId="25" state="hidden" r:id="rId18"/>
    <sheet name="5.3.1" sheetId="26" r:id="rId19"/>
    <sheet name="5.3.2" sheetId="27" r:id="rId20"/>
    <sheet name="5.3.3" sheetId="28" r:id="rId21"/>
    <sheet name="5.3.4" sheetId="29" r:id="rId22"/>
    <sheet name="5.3.5" sheetId="30" r:id="rId23"/>
    <sheet name="5.3.6" sheetId="31" r:id="rId24"/>
    <sheet name="5.3.7" sheetId="32" r:id="rId25"/>
    <sheet name="5.4.8" sheetId="33" state="hidden" r:id="rId26"/>
    <sheet name="5.4.1" sheetId="34" r:id="rId27"/>
    <sheet name="5.4.2" sheetId="35" r:id="rId28"/>
    <sheet name="5.4.3" sheetId="36" r:id="rId29"/>
    <sheet name="5.4.4" sheetId="37" r:id="rId30"/>
    <sheet name="5.4.5" sheetId="38" r:id="rId31"/>
    <sheet name="5.4.6" sheetId="39" r:id="rId32"/>
    <sheet name="5.4.7" sheetId="40" r:id="rId33"/>
    <sheet name="5.5.8" sheetId="41" state="hidden" r:id="rId34"/>
  </sheets>
  <externalReferences>
    <externalReference r:id="rId35"/>
  </externalReferences>
  <calcPr calcId="191029"/>
</workbook>
</file>

<file path=xl/calcChain.xml><?xml version="1.0" encoding="utf-8"?>
<calcChain xmlns="http://schemas.openxmlformats.org/spreadsheetml/2006/main">
  <c r="U21" i="41" l="1"/>
  <c r="T21" i="41"/>
  <c r="S21" i="41"/>
  <c r="R21" i="41"/>
  <c r="Q21" i="41"/>
  <c r="P21" i="41"/>
  <c r="O21" i="41"/>
  <c r="N21" i="41"/>
  <c r="M21" i="41"/>
  <c r="L21" i="41"/>
  <c r="K21" i="41"/>
  <c r="J21" i="41"/>
  <c r="I21" i="41"/>
  <c r="H21" i="41"/>
  <c r="G21" i="41"/>
  <c r="F21" i="41"/>
  <c r="E21" i="41"/>
  <c r="D21" i="41"/>
  <c r="C21" i="41"/>
  <c r="B21" i="41"/>
  <c r="U20" i="41"/>
  <c r="T20" i="41"/>
  <c r="S20" i="41"/>
  <c r="R20" i="41"/>
  <c r="Q20" i="41"/>
  <c r="P20" i="41"/>
  <c r="O20" i="41"/>
  <c r="N20" i="41"/>
  <c r="M20" i="41"/>
  <c r="L20" i="41"/>
  <c r="K20" i="41"/>
  <c r="J20" i="41"/>
  <c r="I20" i="41"/>
  <c r="H20" i="41"/>
  <c r="G20" i="41"/>
  <c r="F20" i="41"/>
  <c r="E20" i="41"/>
  <c r="D20" i="41"/>
  <c r="C20" i="41"/>
  <c r="B20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U18" i="41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C16" i="41"/>
  <c r="B16" i="41"/>
  <c r="U15" i="41"/>
  <c r="T15" i="41"/>
  <c r="S15" i="41"/>
  <c r="R15" i="41"/>
  <c r="Q15" i="41"/>
  <c r="P15" i="41"/>
  <c r="O15" i="41"/>
  <c r="N15" i="41"/>
  <c r="M15" i="41"/>
  <c r="L15" i="41"/>
  <c r="K15" i="41"/>
  <c r="J15" i="41"/>
  <c r="I15" i="41"/>
  <c r="H15" i="41"/>
  <c r="G15" i="41"/>
  <c r="F15" i="41"/>
  <c r="E15" i="41"/>
  <c r="D15" i="41"/>
  <c r="C15" i="41"/>
  <c r="B15" i="41"/>
  <c r="U14" i="41"/>
  <c r="T14" i="41"/>
  <c r="S14" i="41"/>
  <c r="R14" i="41"/>
  <c r="Q14" i="41"/>
  <c r="P14" i="41"/>
  <c r="O14" i="41"/>
  <c r="N14" i="41"/>
  <c r="M14" i="41"/>
  <c r="L14" i="41"/>
  <c r="K14" i="41"/>
  <c r="J14" i="41"/>
  <c r="I14" i="41"/>
  <c r="H14" i="41"/>
  <c r="G14" i="41"/>
  <c r="F14" i="41"/>
  <c r="E14" i="41"/>
  <c r="D14" i="41"/>
  <c r="C14" i="41"/>
  <c r="B14" i="41"/>
  <c r="U13" i="41"/>
  <c r="T13" i="41"/>
  <c r="S13" i="41"/>
  <c r="R13" i="41"/>
  <c r="Q13" i="41"/>
  <c r="P13" i="41"/>
  <c r="O13" i="41"/>
  <c r="N13" i="41"/>
  <c r="M13" i="41"/>
  <c r="L13" i="41"/>
  <c r="K13" i="41"/>
  <c r="J13" i="41"/>
  <c r="I13" i="41"/>
  <c r="H13" i="41"/>
  <c r="G13" i="41"/>
  <c r="F13" i="41"/>
  <c r="E13" i="41"/>
  <c r="D13" i="41"/>
  <c r="C13" i="41"/>
  <c r="B13" i="41"/>
  <c r="U12" i="41"/>
  <c r="T12" i="41"/>
  <c r="S12" i="41"/>
  <c r="R12" i="41"/>
  <c r="Q12" i="41"/>
  <c r="P12" i="41"/>
  <c r="O12" i="41"/>
  <c r="N12" i="41"/>
  <c r="M12" i="41"/>
  <c r="L12" i="41"/>
  <c r="K12" i="41"/>
  <c r="J12" i="41"/>
  <c r="I12" i="41"/>
  <c r="H12" i="41"/>
  <c r="G12" i="41"/>
  <c r="F12" i="41"/>
  <c r="E12" i="41"/>
  <c r="D12" i="41"/>
  <c r="C12" i="41"/>
  <c r="B12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U9" i="41"/>
  <c r="T9" i="41"/>
  <c r="S9" i="41"/>
  <c r="R9" i="41"/>
  <c r="Q9" i="41"/>
  <c r="P9" i="41"/>
  <c r="O9" i="41"/>
  <c r="N9" i="41"/>
  <c r="M9" i="41"/>
  <c r="L9" i="41"/>
  <c r="K9" i="41"/>
  <c r="J9" i="41"/>
  <c r="I9" i="41"/>
  <c r="H9" i="41"/>
  <c r="G9" i="41"/>
  <c r="F9" i="41"/>
  <c r="E9" i="41"/>
  <c r="D9" i="41"/>
  <c r="C9" i="41"/>
  <c r="B9" i="41"/>
  <c r="U8" i="41"/>
  <c r="T8" i="41"/>
  <c r="S8" i="41"/>
  <c r="R8" i="41"/>
  <c r="Q8" i="41"/>
  <c r="P8" i="41"/>
  <c r="O8" i="41"/>
  <c r="N8" i="41"/>
  <c r="M8" i="41"/>
  <c r="L8" i="41"/>
  <c r="K8" i="41"/>
  <c r="J8" i="41"/>
  <c r="I8" i="41"/>
  <c r="H8" i="41"/>
  <c r="G8" i="41"/>
  <c r="F8" i="41"/>
  <c r="E8" i="41"/>
  <c r="D8" i="41"/>
  <c r="C8" i="41"/>
  <c r="B8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B7" i="41"/>
  <c r="U6" i="41"/>
  <c r="T6" i="41"/>
  <c r="S6" i="41"/>
  <c r="R6" i="41"/>
  <c r="Q6" i="41"/>
  <c r="P6" i="41"/>
  <c r="O6" i="41"/>
  <c r="N6" i="41"/>
  <c r="M6" i="41"/>
  <c r="L6" i="41"/>
  <c r="K6" i="41"/>
  <c r="J6" i="41"/>
  <c r="I6" i="41"/>
  <c r="H6" i="41"/>
  <c r="G6" i="41"/>
  <c r="F6" i="41"/>
  <c r="E6" i="41"/>
  <c r="D6" i="41"/>
  <c r="C6" i="41"/>
  <c r="B6" i="41"/>
  <c r="U5" i="41"/>
  <c r="T5" i="41"/>
  <c r="S5" i="41"/>
  <c r="R5" i="41"/>
  <c r="Q5" i="41"/>
  <c r="P5" i="41"/>
  <c r="O5" i="41"/>
  <c r="N5" i="41"/>
  <c r="M5" i="41"/>
  <c r="L5" i="41"/>
  <c r="K5" i="41"/>
  <c r="J5" i="41"/>
  <c r="I5" i="41"/>
  <c r="H5" i="41"/>
  <c r="G5" i="41"/>
  <c r="F5" i="41"/>
  <c r="E5" i="41"/>
  <c r="D5" i="41"/>
  <c r="C5" i="41"/>
  <c r="B5" i="41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E17" i="33"/>
  <c r="D17" i="33"/>
  <c r="C17" i="33"/>
  <c r="B17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B16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E15" i="33"/>
  <c r="D15" i="33"/>
  <c r="C15" i="33"/>
  <c r="B15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E14" i="33"/>
  <c r="D14" i="33"/>
  <c r="C14" i="33"/>
  <c r="B14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B13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E12" i="33"/>
  <c r="D12" i="33"/>
  <c r="C12" i="33"/>
  <c r="B12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E10" i="33"/>
  <c r="D10" i="33"/>
  <c r="C10" i="33"/>
  <c r="B10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E9" i="33"/>
  <c r="D9" i="33"/>
  <c r="C9" i="33"/>
  <c r="B9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E8" i="33"/>
  <c r="D8" i="33"/>
  <c r="C8" i="33"/>
  <c r="B8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E7" i="33"/>
  <c r="D7" i="33"/>
  <c r="C7" i="33"/>
  <c r="B7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E6" i="33"/>
  <c r="D6" i="33"/>
  <c r="C6" i="33"/>
  <c r="B6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E5" i="33"/>
  <c r="D5" i="33"/>
  <c r="C5" i="33"/>
  <c r="B5" i="33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U7" i="17"/>
  <c r="T7" i="17"/>
  <c r="S7" i="17"/>
  <c r="R7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U6" i="17"/>
  <c r="T6" i="17"/>
  <c r="S6" i="17"/>
  <c r="R6" i="17"/>
  <c r="Q6" i="17"/>
  <c r="P6" i="17"/>
  <c r="O6" i="17"/>
  <c r="N6" i="17"/>
  <c r="M6" i="17"/>
  <c r="L6" i="17"/>
  <c r="K6" i="17"/>
  <c r="J6" i="17"/>
  <c r="I6" i="17"/>
  <c r="H6" i="17"/>
  <c r="G6" i="17"/>
  <c r="F6" i="17"/>
  <c r="E6" i="17"/>
  <c r="D6" i="17"/>
  <c r="C6" i="17"/>
  <c r="B6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T17" i="41" l="1"/>
  <c r="P17" i="41"/>
  <c r="L17" i="41"/>
  <c r="H17" i="41"/>
  <c r="D17" i="41"/>
  <c r="T11" i="41"/>
  <c r="P11" i="41"/>
  <c r="L11" i="41"/>
  <c r="H11" i="41"/>
  <c r="D11" i="41"/>
  <c r="B11" i="41"/>
  <c r="C11" i="41"/>
  <c r="E11" i="41"/>
  <c r="F11" i="41"/>
  <c r="G11" i="41"/>
  <c r="I11" i="41"/>
  <c r="J11" i="41"/>
  <c r="K11" i="41"/>
  <c r="M11" i="41"/>
  <c r="N11" i="41"/>
  <c r="O11" i="41"/>
  <c r="Q11" i="41"/>
  <c r="R11" i="41"/>
  <c r="S11" i="41"/>
  <c r="U11" i="41"/>
  <c r="B17" i="41"/>
  <c r="C17" i="41"/>
  <c r="E17" i="41"/>
  <c r="F17" i="41"/>
  <c r="G17" i="41"/>
  <c r="I17" i="41"/>
  <c r="J17" i="41"/>
  <c r="K17" i="41"/>
  <c r="M17" i="41"/>
  <c r="N17" i="41"/>
  <c r="O17" i="41"/>
  <c r="Q17" i="41"/>
  <c r="R17" i="41"/>
  <c r="S17" i="41"/>
  <c r="U17" i="41"/>
</calcChain>
</file>

<file path=xl/sharedStrings.xml><?xml version="1.0" encoding="utf-8"?>
<sst xmlns="http://schemas.openxmlformats.org/spreadsheetml/2006/main" count="1588" uniqueCount="311">
  <si>
    <t>Heure de l’accident</t>
  </si>
  <si>
    <t>Mois de l’accident</t>
  </si>
  <si>
    <t>Province et région de survenance de l’accident</t>
  </si>
  <si>
    <t>Heure</t>
  </si>
  <si>
    <t>N</t>
  </si>
  <si>
    <t>%</t>
  </si>
  <si>
    <t>00 h</t>
  </si>
  <si>
    <t>01 h</t>
  </si>
  <si>
    <t>02 h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</si>
  <si>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</si>
  <si>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</si>
  <si>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</si>
  <si>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</si>
  <si>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</si>
  <si>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</si>
  <si>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</si>
  <si>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</si>
  <si>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</si>
  <si>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</si>
  <si>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</si>
  <si>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</si>
  <si>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</si>
  <si>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</si>
  <si>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</si>
  <si>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</si>
  <si>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</si>
  <si>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</si>
  <si>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</si>
  <si>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</si>
  <si>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</si>
  <si>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</si>
  <si>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TOTAL</t>
  </si>
  <si>
    <t>Suite de l'accident</t>
  </si>
  <si>
    <t>CSS</t>
  </si>
  <si>
    <t>Mortels</t>
  </si>
  <si>
    <t>Genre de la victime</t>
  </si>
  <si>
    <t>Femmes</t>
  </si>
  <si>
    <t>Hommes</t>
  </si>
  <si>
    <t>Inconnus</t>
  </si>
  <si>
    <t>Génération de la victime</t>
  </si>
  <si>
    <t>15-24 ans</t>
  </si>
  <si>
    <t>25-49 ans</t>
  </si>
  <si>
    <t>50 ans et plus</t>
  </si>
  <si>
    <t>Durée de l'incapacité temporaire de travail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</si>
  <si>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</si>
  <si>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</si>
  <si>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</si>
  <si>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</si>
  <si>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</si>
  <si>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</si>
  <si>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</si>
  <si>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</si>
  <si>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</si>
  <si>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IT : incapacité temporaire</t>
  </si>
  <si>
    <t>Taux d'incapacité permanente prévu</t>
  </si>
  <si>
    <t>de 1 à  &lt; 5%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</si>
  <si>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</si>
  <si>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</si>
  <si>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</si>
  <si>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</si>
  <si>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</si>
  <si>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</si>
  <si>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</si>
  <si>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</si>
  <si>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</si>
  <si>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</si>
  <si>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</si>
  <si>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</si>
  <si>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</si>
  <si>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</si>
  <si>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</si>
  <si>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</si>
  <si>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</si>
  <si>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Heure de travail de la victime au moment de l'accident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</si>
  <si>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</si>
  <si>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</si>
  <si>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</si>
  <si>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</si>
  <si>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</si>
  <si>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</si>
  <si>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</si>
  <si>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Suites de l'accident</t>
  </si>
  <si>
    <t>Durée de l'incapacité temporaire</t>
  </si>
  <si>
    <t>Jour de l'accident</t>
  </si>
  <si>
    <t>Lundi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</si>
  <si>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</si>
  <si>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</si>
  <si>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</si>
  <si>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</si>
  <si>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</si>
  <si>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</si>
  <si>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</si>
  <si>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</si>
  <si>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</si>
  <si>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</si>
  <si>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</si>
  <si>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</si>
  <si>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</si>
  <si>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15 - 24 ans</t>
  </si>
  <si>
    <t>25 - 49 ans</t>
  </si>
  <si>
    <t>Mois de l'accident</t>
  </si>
  <si>
    <t xml:space="preserve">Total 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</si>
  <si>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</si>
  <si>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</si>
  <si>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</si>
  <si>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</si>
  <si>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</si>
  <si>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</si>
  <si>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</si>
  <si>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</si>
  <si>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</si>
  <si>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</si>
  <si>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</si>
  <si>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</si>
  <si>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</si>
  <si>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</si>
  <si>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</si>
  <si>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 xml:space="preserve">TOTAL </t>
  </si>
  <si>
    <t>Province</t>
  </si>
  <si>
    <t>5.1.8. Accidents sur le lieu de travail selon l'heure de l'accident : distribution selon le taux prévu d'incapacité permanente - 2016</t>
  </si>
  <si>
    <t>5.2.8. Accidents sur le lieu de travail selon l'horaire de travail : distribution selon le taux prévu d'incapacité permanente - 2016</t>
  </si>
  <si>
    <t>5.3.8. Accidents sur le lieu de travail selon le jour de l'accident : distribution selon le taux prévu d'incapacité permanente - 2016</t>
  </si>
  <si>
    <t>5.4.8. Accidents sur le lieu de travail selon le mois de l'accident : distribution selon le taux prévu d'incapacité permanente - 2016</t>
  </si>
  <si>
    <t>5.5.8. Accidents sur le lieu de travail selon la province et la région de survenance de l'accident : distribution selon le taux prévu d'incapacité permanente - 2016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</si>
  <si>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</si>
  <si>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</si>
  <si>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</si>
  <si>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</si>
  <si>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</si>
  <si>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</si>
  <si>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</si>
  <si>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</si>
  <si>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</si>
  <si>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</si>
  <si>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</si>
  <si>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</si>
  <si>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</si>
  <si>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</si>
  <si>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</si>
  <si>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</si>
  <si>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</si>
  <si>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</si>
  <si>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</si>
  <si>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</si>
  <si>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</si>
  <si>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</si>
  <si>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</si>
  <si>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</si>
  <si>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</si>
  <si>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</si>
  <si>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</si>
  <si>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</si>
  <si>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</si>
  <si>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</si>
  <si>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</si>
  <si>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</si>
  <si>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</si>
  <si>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</si>
  <si>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</si>
  <si>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</si>
  <si>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</si>
  <si>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</si>
  <si>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</si>
  <si>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</si>
  <si>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</si>
  <si>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</si>
  <si>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</si>
  <si>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</si>
  <si>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</si>
  <si>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</si>
  <si>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</si>
  <si>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</si>
  <si>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</si>
  <si>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</si>
  <si>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</si>
  <si>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</si>
  <si>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</si>
  <si>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</si>
  <si>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</si>
  <si>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</si>
  <si>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</si>
  <si>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</si>
  <si>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</si>
  <si>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</si>
  <si>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</si>
  <si>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</si>
  <si>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</si>
  <si>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</si>
  <si>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</si>
  <si>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</si>
  <si>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</si>
  <si>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m-Op schip</t>
  </si>
  <si>
    <t>n-Inconnu</t>
  </si>
  <si>
    <t>IT &lt;= 6 mois</t>
  </si>
  <si>
    <t>IT&lt;=6 mois</t>
  </si>
  <si>
    <t>IT&gt;6mois</t>
  </si>
  <si>
    <t>IT&gt;6 mois</t>
  </si>
  <si>
    <t>Catégorie professionnelle de la victime</t>
  </si>
  <si>
    <t>SNCB</t>
  </si>
  <si>
    <t>Statutaires</t>
  </si>
  <si>
    <t>Ouvriers contractuels</t>
  </si>
  <si>
    <t>Employés contractuels</t>
  </si>
  <si>
    <t>Stagiaires</t>
  </si>
  <si>
    <t>Autres</t>
  </si>
  <si>
    <t xml:space="preserve"> IT :  incapacité temporaire </t>
  </si>
  <si>
    <t>IT :  incapacité temporaire</t>
  </si>
  <si>
    <r>
      <rPr>
        <b/>
        <i/>
        <sz val="11"/>
        <color indexed="9"/>
        <rFont val="Calibri"/>
        <family val="2"/>
      </rPr>
      <t xml:space="preserve">5.1. </t>
    </r>
  </si>
  <si>
    <r>
      <rPr>
        <sz val="11"/>
        <color indexed="16"/>
        <rFont val="Calibri"/>
        <family val="2"/>
      </rPr>
      <t>5.1.1.</t>
    </r>
  </si>
  <si>
    <r>
      <rPr>
        <sz val="11"/>
        <color indexed="16"/>
        <rFont val="Calibri"/>
        <family val="2"/>
      </rPr>
      <t>5.1.2.</t>
    </r>
  </si>
  <si>
    <r>
      <rPr>
        <sz val="11"/>
        <color indexed="16"/>
        <rFont val="Calibri"/>
        <family val="2"/>
      </rPr>
      <t>5.1.3.</t>
    </r>
  </si>
  <si>
    <r>
      <rPr>
        <sz val="11"/>
        <color indexed="16"/>
        <rFont val="Calibri"/>
        <family val="2"/>
      </rPr>
      <t>5.1.4.</t>
    </r>
  </si>
  <si>
    <r>
      <rPr>
        <sz val="11"/>
        <color indexed="16"/>
        <rFont val="Calibri"/>
        <family val="2"/>
      </rPr>
      <t>5.1.5.</t>
    </r>
  </si>
  <si>
    <r>
      <rPr>
        <sz val="11"/>
        <color indexed="16"/>
        <rFont val="Calibri"/>
        <family val="2"/>
      </rPr>
      <t>5.1.6.</t>
    </r>
  </si>
  <si>
    <r>
      <rPr>
        <sz val="11"/>
        <color indexed="16"/>
        <rFont val="Calibri"/>
        <family val="2"/>
      </rPr>
      <t>5.1.7.</t>
    </r>
  </si>
  <si>
    <t>Jour de l'accident ( jour de la semaine )</t>
  </si>
  <si>
    <t>5.1. HEURE DE L'ACCIDENT</t>
  </si>
  <si>
    <t>HEURE</t>
  </si>
  <si>
    <t>COMMENTAIRES</t>
  </si>
  <si>
    <t>CSS : cas sans suites - IT :  incapacité temporaire</t>
  </si>
  <si>
    <t>CSS : cas sans suite - IT : incapacité temporaire</t>
  </si>
  <si>
    <t xml:space="preserve">CSS : cas sans suites - IT :  incapacité temporaire </t>
  </si>
  <si>
    <t>5.2.1.</t>
  </si>
  <si>
    <t>5.2.2.</t>
  </si>
  <si>
    <t>5.2.3.</t>
  </si>
  <si>
    <t>5.2.4.</t>
  </si>
  <si>
    <t>5.2.5.</t>
  </si>
  <si>
    <t>5.2.6.</t>
  </si>
  <si>
    <t>5.2.7.</t>
  </si>
  <si>
    <t>5.2.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</si>
  <si>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</si>
  <si>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</si>
  <si>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</si>
  <si>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</si>
  <si>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</si>
  <si>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</si>
  <si>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</si>
  <si>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</si>
  <si>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</si>
  <si>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</si>
  <si>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</si>
  <si>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</si>
  <si>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</si>
  <si>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</si>
  <si>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</si>
  <si>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5.4.</t>
  </si>
  <si>
    <t>JOUR DE LA SEMAINE</t>
  </si>
  <si>
    <t>5.2. JOUR DE L'ACCIDENT ( jour de la semaine )</t>
  </si>
  <si>
    <t>5.3. MOIS DE L'ACCIDENT</t>
  </si>
  <si>
    <t>MOIS DE L'ACCIDENT</t>
  </si>
  <si>
    <t>CSS : cas sans suites - IT : incapacité temporaire</t>
  </si>
  <si>
    <t xml:space="preserve">CSS : cas sans suites - IT : incapacité temporaire </t>
  </si>
  <si>
    <t>5.4. PROVINCE ET REGION DE SURVENANCE DE L'ACCIDENT</t>
  </si>
  <si>
    <t>REGION ET PROVINCE</t>
  </si>
  <si>
    <t>5. CARACTERISTIQUES SPATIO-TEMPORELLES DES ACCIDENTS DU TRAVAIL DANS LE SECTEUR PUBLIC - 2022</t>
  </si>
  <si>
    <t>Accidents sur le lieu de travail selon l'heure de l'accident :  évolution 2015 - 2022</t>
  </si>
  <si>
    <t>Accidents sur le lieu de travail selon l'heure de l'accident : distribution selon les conséquences - 2022</t>
  </si>
  <si>
    <t>Accidents sur le lieu de travail selon l'heure de l'accident : distribution selon les conséquences et le genre - 2022</t>
  </si>
  <si>
    <t>Accidents sur le lieu de travail selon l'heure de l'accident : distribution selon les conséquences et la génération en fréquence absolue - 2022</t>
  </si>
  <si>
    <t>Accidents sur le lieu de travail selon l'heure de l'accident : distribution selon les conséquences et la génération en fréquence relative - 2022</t>
  </si>
  <si>
    <t>Accidents sur le lieu de travail selon l'heure de l'accident : distribution selon les conséquences et le genre de travail (manuel/intellectuel) - 2022</t>
  </si>
  <si>
    <t>Accidents sur le lieu de travail selon l'heure de l'accident : distribution selon la durée de l’incapacité temporaire - 2022</t>
  </si>
  <si>
    <t>Accidents sur le lieu de travail selon le jour de l'accident : évolution 2014 - 2022</t>
  </si>
  <si>
    <t>Accidents sur le lieu de travail selon le jour de l'accident : distribution selon les conséquences - 2022</t>
  </si>
  <si>
    <t>Accidents sur le lieu de travail selon le jour de l'accident : distribution selon les conséquences et le genre - 2022</t>
  </si>
  <si>
    <t>Accidents sur le lieu de travail selon le jour de l'accident : distribution selon les conséquences et la génération en fréquence absolue - 2022</t>
  </si>
  <si>
    <t>Accidents sur le lieu de travail selon le jour de l'accident : distribution selon les conséquences et la génération en fréquence relative - 2022</t>
  </si>
  <si>
    <t>Accidents sur le lieu de travail selon le jour de l'accident : distribution selon la catégorie professionnelle de la victime - 2022</t>
  </si>
  <si>
    <t>Accidents sur le lieu de travail selon le jour de l'accident : distribution selon la durée de l’incapacité temporaire - 2022</t>
  </si>
  <si>
    <t>Accidents sur le lieu de travail selon le mois de l'accident : évolution 2014 - 2022</t>
  </si>
  <si>
    <t>Accidents sur le lieu de travail selon le mois de l'accident : distribution selon les conséquences - 2022</t>
  </si>
  <si>
    <t>Accidents sur le lieu de travail selon le mois de l'accident : distribution selon les conséquences et le genre - 2022</t>
  </si>
  <si>
    <t>Accidents sur le lieu de travail selon le mois de l'accident : distribution selon les conséquences et la génération en fréquence absolue - 2022</t>
  </si>
  <si>
    <t>Accidents sur le lieu de travail selon le mois de l'accident : distribution selon les conséquences et la génération en fréquence relative - 2022</t>
  </si>
  <si>
    <t>Accidents sur le lieu de travail selon le mois de l'accident : distribution selon la catégorie professionnelle de la victime - 2022</t>
  </si>
  <si>
    <t>Accidents sur le lieu de travail selon le mois de l'accident : distribution selon la durée de l’incapacité temporaire - 2022</t>
  </si>
  <si>
    <t>Accidents sur le lieu de travail selon la province et la région de survenance de l'accident : évolution 2015 - 2022</t>
  </si>
  <si>
    <t>Accidents sur le lieu de travail selon la province et la région de survenance de l'accident : distribution selon les conséquences - 2022</t>
  </si>
  <si>
    <t>Accidents sur le lieu de travail selon la province et la région de survenance de l'accident : distribution selon les conséquences et le genre - 2022</t>
  </si>
  <si>
    <t>Accidents sur le lieu de travail selon la province et la région de survenance de l'accident : distribution selon les conséquences et la génération en fréquence absolue - 2022</t>
  </si>
  <si>
    <t>Accidents sur le lieu de travail selon la province et la région de survenance de l'accident : distribution selon les conséquences et la génération en fréquence relative -  2022</t>
  </si>
  <si>
    <t>Accidents sur le lieu de travail selon la province et la région de survenance de l'accident : distribution selon la catégorie professionnelle de la victime - 2022</t>
  </si>
  <si>
    <t>Accidents sur le lieu de travail selon la province et la région de survenance de l'accident : distribution selon la durée de l’incapacité temporaire - 2022</t>
  </si>
  <si>
    <t>5.1.1. Accidents sur le lieu de travail selon l'heure de l'accident :  évolution 2015 - 2022</t>
  </si>
  <si>
    <t>Variation de 2021 à 2022 en %</t>
  </si>
  <si>
    <t>5.1.2. Accidents sur le lieu de travail selon l'heure de l'accident : distribution selon les conséquences - 2022</t>
  </si>
  <si>
    <t>5.1.3. Accidents sur le lieu de travail selon l'heure de l'accident : distribution selon les conséquences et le genre - 2022</t>
  </si>
  <si>
    <t>5.1.4. Accidents sur le lieu de travail selon l'heure de l'accident : distribution selon les conséquences et la génération en fréquence absolue - 2022</t>
  </si>
  <si>
    <t>5.1.5. Accidents sur le lieu de travail selon l'heure de l'accident : distribution selon les conséquences et la génération en fréquence relative - 2022</t>
  </si>
  <si>
    <t>5.1.6. Accidents sur le lieu de travail selon l'heure de l'accident : distribution selon les conséquences et la catégorie professionnelle - 2022</t>
  </si>
  <si>
    <t>5.1.7. Accidents sur le lieu de travail selon l'heure de l'accident : distribution selon la durée de l’incapacité temporaire - 2022</t>
  </si>
  <si>
    <t>5.2.1. Accidents sur le lieu de travail selon le jour de l'accident : évolution 2014 - 2022</t>
  </si>
  <si>
    <t>5.2.2. Accidents sur le lieu de travail selon le jour de l'accident : distribution selon les conséquences - 2022</t>
  </si>
  <si>
    <t>5.2.3. Accidents sur le lieu de travail selon le jour de l'accident : distribution selon les conséquences et le genre - 2022</t>
  </si>
  <si>
    <t>5.2.4. Accidents sur le lieu de travail selon le jour de l'accident : distribution selon les conséquences et la génération en fréquence absolue - 2022</t>
  </si>
  <si>
    <t>5.2.5. Accidents sur le lieu de travail selon le jour de l'accident : distribution selon les conséquences et la génération en fréquence relative - 2022</t>
  </si>
  <si>
    <t>5.2.6. Accidents sur le lieu de travail selon le jour de l'accident : distribution selon la catégorie professionnelle de la victime - 2022</t>
  </si>
  <si>
    <t>5.2.7. Accidents sur le lieu de travail selon le jour de l'accident : distribution selon la durée de l’incapacité temporaire - 2022</t>
  </si>
  <si>
    <t>5.3.1. Accidents sur le lieu de travail selon le mois de l'accident : évolution 2014 - 2022</t>
  </si>
  <si>
    <t>5.3.2. Accidents sur le lieu de travail selon le mois de l'accident : distribution selon les conséquences - 2022</t>
  </si>
  <si>
    <t>5.3.3. Accidents sur le lieu de travail selon le mois de l'accident : distribution selon les conséquences et le genre - 2022</t>
  </si>
  <si>
    <t>5.3.4. Accidents sur le lieu de travail selon le mois de l'accident : distribution selon les conséquences et la génération en fréquence absolue - 2022</t>
  </si>
  <si>
    <t>5.3.5. Accidents sur le lieu de travail selon le mois de l'accident : distribution selon les conséquences et la génération en fréquence relative - 2022</t>
  </si>
  <si>
    <t>5.3.6. Accidents sur le lieu de travail selon le mois de l'accident : distribution selon la catégorie professionnelle de la victime - 2022</t>
  </si>
  <si>
    <t>5.3.7. Accidents sur le lieu de travail selon le mois de l'accident : distribution selon la durée de l’incapacité temporaire - 2022</t>
  </si>
  <si>
    <t>5.4.1. Accidents sur le lieu de travail selon la province et la région de survenance de l'accident : évolution 2015 - 2022</t>
  </si>
  <si>
    <t>5.4.2. Accidents sur le lieu de travail selon la province et la région de survenance de l'accident : distribution selon les conséquences - 2022</t>
  </si>
  <si>
    <t>5.4.3. Accidents sur le lieu de travail selon la province et la région de survenance de l'accident : distribution selon les conséquences et le genre - 2022</t>
  </si>
  <si>
    <t>5.4.4. Accidents sur le lieu de travail selon la province et la région de survenance de l'accident : distribution selon les conséquences et la génération en fréquence absolue - 2022</t>
  </si>
  <si>
    <t>5.4.5. Accidents sur le lieu de travail selon la province et la région de survenance de l'accident : distribution selon les conséquences et la génération en fréquence relative - 2022</t>
  </si>
  <si>
    <t>5.4.6. Accidents sur le lieu de travail selon la province et la région de survenance de l'accident : distribution selon la catégorie professionnelle de la victime - 2022</t>
  </si>
  <si>
    <t>5.4.7. Accidents sur le lieu de travail selon la province et la région de survenance de l'accident : distribution selon la durée de l’incapacité temporaire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</si>
</sst>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[$%-80C]"/>
  </numFmts>
  <fonts count="35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0"/>
      <name val="Calibri"/>
      <family val="2"/>
    </font>
    <font>
      <i/>
      <sz val="11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38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164" fontId="3" fillId="0" borderId="29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31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9" fontId="3" fillId="2" borderId="34" xfId="0" applyNumberFormat="1" applyFont="1" applyFill="1" applyBorder="1" applyAlignment="1">
      <alignment horizontal="center" vertical="center"/>
    </xf>
    <xf numFmtId="9" fontId="3" fillId="2" borderId="3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3" fontId="2" fillId="2" borderId="37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3" fontId="2" fillId="2" borderId="43" xfId="0" applyNumberFormat="1" applyFont="1" applyFill="1" applyBorder="1" applyAlignment="1">
      <alignment horizontal="center" vertical="center"/>
    </xf>
    <xf numFmtId="3" fontId="2" fillId="2" borderId="44" xfId="0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11" fillId="0" borderId="0" xfId="0" applyFont="1"/>
    <xf numFmtId="0" fontId="0" fillId="3" borderId="0" xfId="0" applyFont="1" applyFill="1" applyAlignment="1">
      <alignment vertical="center"/>
    </xf>
    <xf numFmtId="0" fontId="12" fillId="4" borderId="45" xfId="0" applyFont="1" applyFill="1" applyBorder="1" applyAlignment="1">
      <alignment vertical="center"/>
    </xf>
    <xf numFmtId="0" fontId="12" fillId="4" borderId="4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5" borderId="45" xfId="0" applyFont="1" applyFill="1" applyBorder="1" applyAlignment="1">
      <alignment vertical="center"/>
    </xf>
    <xf numFmtId="0" fontId="14" fillId="5" borderId="46" xfId="0" applyFont="1" applyFill="1" applyBorder="1" applyAlignment="1">
      <alignment vertical="center"/>
    </xf>
    <xf numFmtId="0" fontId="15" fillId="6" borderId="47" xfId="0" applyFont="1" applyFill="1" applyBorder="1" applyAlignment="1">
      <alignment vertical="center"/>
    </xf>
    <xf numFmtId="0" fontId="16" fillId="6" borderId="48" xfId="1" applyFont="1" applyFill="1" applyBorder="1" applyAlignment="1">
      <alignment vertical="center"/>
    </xf>
    <xf numFmtId="0" fontId="15" fillId="6" borderId="49" xfId="0" applyFont="1" applyFill="1" applyBorder="1" applyAlignment="1">
      <alignment vertical="center"/>
    </xf>
    <xf numFmtId="0" fontId="16" fillId="6" borderId="50" xfId="1" applyFont="1" applyFill="1" applyBorder="1" applyAlignment="1">
      <alignment vertical="center"/>
    </xf>
    <xf numFmtId="0" fontId="0" fillId="3" borderId="0" xfId="0" applyFont="1" applyFill="1"/>
    <xf numFmtId="3" fontId="0" fillId="3" borderId="0" xfId="0" applyNumberFormat="1" applyFont="1" applyFill="1"/>
    <xf numFmtId="10" fontId="0" fillId="3" borderId="0" xfId="0" applyNumberFormat="1" applyFont="1" applyFill="1"/>
    <xf numFmtId="164" fontId="17" fillId="6" borderId="52" xfId="0" applyNumberFormat="1" applyFont="1" applyFill="1" applyBorder="1" applyAlignment="1">
      <alignment horizontal="center" vertical="center" wrapText="1"/>
    </xf>
    <xf numFmtId="164" fontId="17" fillId="6" borderId="54" xfId="0" applyNumberFormat="1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/>
    </xf>
    <xf numFmtId="3" fontId="18" fillId="6" borderId="56" xfId="0" applyNumberFormat="1" applyFont="1" applyFill="1" applyBorder="1" applyAlignment="1">
      <alignment horizontal="center" vertical="center"/>
    </xf>
    <xf numFmtId="164" fontId="19" fillId="6" borderId="41" xfId="0" applyNumberFormat="1" applyFont="1" applyFill="1" applyBorder="1" applyAlignment="1">
      <alignment horizontal="center" vertical="center"/>
    </xf>
    <xf numFmtId="3" fontId="18" fillId="6" borderId="57" xfId="0" applyNumberFormat="1" applyFont="1" applyFill="1" applyBorder="1" applyAlignment="1">
      <alignment horizontal="center" vertical="center"/>
    </xf>
    <xf numFmtId="164" fontId="19" fillId="6" borderId="0" xfId="0" applyNumberFormat="1" applyFont="1" applyFill="1" applyBorder="1" applyAlignment="1">
      <alignment horizontal="center" vertical="center"/>
    </xf>
    <xf numFmtId="164" fontId="19" fillId="6" borderId="55" xfId="0" applyNumberFormat="1" applyFont="1" applyFill="1" applyBorder="1" applyAlignment="1">
      <alignment horizontal="center" vertical="center"/>
    </xf>
    <xf numFmtId="0" fontId="20" fillId="3" borderId="0" xfId="0" applyFont="1" applyFill="1" applyAlignment="1">
      <alignment vertical="top"/>
    </xf>
    <xf numFmtId="0" fontId="21" fillId="3" borderId="0" xfId="0" applyFont="1" applyFill="1" applyAlignment="1">
      <alignment vertical="top"/>
    </xf>
    <xf numFmtId="4" fontId="21" fillId="3" borderId="0" xfId="0" applyNumberFormat="1" applyFont="1" applyFill="1" applyAlignment="1">
      <alignment vertical="top"/>
    </xf>
    <xf numFmtId="3" fontId="21" fillId="3" borderId="0" xfId="0" applyNumberFormat="1" applyFont="1" applyFill="1" applyAlignment="1">
      <alignment vertical="top"/>
    </xf>
    <xf numFmtId="165" fontId="21" fillId="3" borderId="0" xfId="0" applyNumberFormat="1" applyFont="1" applyFill="1" applyAlignment="1">
      <alignment vertical="top"/>
    </xf>
    <xf numFmtId="0" fontId="12" fillId="7" borderId="58" xfId="0" applyFont="1" applyFill="1" applyBorder="1" applyAlignment="1">
      <alignment horizontal="center" vertical="center"/>
    </xf>
    <xf numFmtId="3" fontId="22" fillId="6" borderId="51" xfId="0" applyNumberFormat="1" applyFont="1" applyFill="1" applyBorder="1" applyAlignment="1">
      <alignment horizontal="center" vertical="center"/>
    </xf>
    <xf numFmtId="9" fontId="19" fillId="6" borderId="59" xfId="0" applyNumberFormat="1" applyFont="1" applyFill="1" applyBorder="1" applyAlignment="1">
      <alignment horizontal="center" vertical="center"/>
    </xf>
    <xf numFmtId="3" fontId="22" fillId="6" borderId="53" xfId="0" applyNumberFormat="1" applyFont="1" applyFill="1" applyBorder="1" applyAlignment="1">
      <alignment horizontal="center" vertical="center"/>
    </xf>
    <xf numFmtId="9" fontId="19" fillId="6" borderId="60" xfId="0" applyNumberFormat="1" applyFont="1" applyFill="1" applyBorder="1" applyAlignment="1">
      <alignment horizontal="center" vertical="center"/>
    </xf>
    <xf numFmtId="164" fontId="19" fillId="6" borderId="58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4" fontId="0" fillId="3" borderId="0" xfId="0" applyNumberFormat="1" applyFont="1" applyFill="1"/>
    <xf numFmtId="0" fontId="17" fillId="6" borderId="53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/>
    </xf>
    <xf numFmtId="3" fontId="22" fillId="6" borderId="56" xfId="0" applyNumberFormat="1" applyFont="1" applyFill="1" applyBorder="1" applyAlignment="1">
      <alignment horizontal="center" vertical="center"/>
    </xf>
    <xf numFmtId="164" fontId="19" fillId="6" borderId="48" xfId="0" applyNumberFormat="1" applyFont="1" applyFill="1" applyBorder="1" applyAlignment="1">
      <alignment horizontal="center" vertical="center"/>
    </xf>
    <xf numFmtId="9" fontId="19" fillId="6" borderId="46" xfId="0" applyNumberFormat="1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9" fontId="19" fillId="3" borderId="0" xfId="0" applyNumberFormat="1" applyFont="1" applyFill="1" applyBorder="1" applyAlignment="1">
      <alignment horizontal="center" vertical="center"/>
    </xf>
    <xf numFmtId="0" fontId="23" fillId="6" borderId="61" xfId="0" applyFont="1" applyFill="1" applyBorder="1" applyAlignment="1">
      <alignment horizontal="left" vertical="center"/>
    </xf>
    <xf numFmtId="0" fontId="24" fillId="6" borderId="62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4" fillId="6" borderId="49" xfId="0" applyFont="1" applyFill="1" applyBorder="1" applyAlignment="1">
      <alignment horizontal="left" vertical="center"/>
    </xf>
    <xf numFmtId="0" fontId="24" fillId="6" borderId="54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10" fontId="25" fillId="6" borderId="41" xfId="0" applyNumberFormat="1" applyFont="1" applyFill="1" applyBorder="1" applyAlignment="1">
      <alignment horizontal="center" vertical="center"/>
    </xf>
    <xf numFmtId="164" fontId="25" fillId="6" borderId="0" xfId="0" applyNumberFormat="1" applyFont="1" applyFill="1" applyBorder="1" applyAlignment="1">
      <alignment horizontal="center" vertical="center"/>
    </xf>
    <xf numFmtId="10" fontId="25" fillId="6" borderId="48" xfId="0" applyNumberFormat="1" applyFont="1" applyFill="1" applyBorder="1" applyAlignment="1">
      <alignment horizontal="center" vertical="center"/>
    </xf>
    <xf numFmtId="164" fontId="25" fillId="6" borderId="41" xfId="0" applyNumberFormat="1" applyFont="1" applyFill="1" applyBorder="1" applyAlignment="1">
      <alignment horizontal="center" vertical="center"/>
    </xf>
    <xf numFmtId="164" fontId="25" fillId="6" borderId="48" xfId="0" applyNumberFormat="1" applyFont="1" applyFill="1" applyBorder="1" applyAlignment="1">
      <alignment horizontal="center" vertical="center"/>
    </xf>
    <xf numFmtId="3" fontId="18" fillId="6" borderId="64" xfId="0" applyNumberFormat="1" applyFont="1" applyFill="1" applyBorder="1" applyAlignment="1">
      <alignment horizontal="center" vertical="center"/>
    </xf>
    <xf numFmtId="3" fontId="18" fillId="6" borderId="65" xfId="0" applyNumberFormat="1" applyFont="1" applyFill="1" applyBorder="1" applyAlignment="1">
      <alignment horizontal="center" vertical="center"/>
    </xf>
    <xf numFmtId="9" fontId="25" fillId="6" borderId="59" xfId="0" applyNumberFormat="1" applyFont="1" applyFill="1" applyBorder="1" applyAlignment="1">
      <alignment horizontal="center" vertical="center"/>
    </xf>
    <xf numFmtId="9" fontId="25" fillId="6" borderId="60" xfId="0" applyNumberFormat="1" applyFont="1" applyFill="1" applyBorder="1" applyAlignment="1">
      <alignment horizontal="center" vertical="center"/>
    </xf>
    <xf numFmtId="9" fontId="25" fillId="6" borderId="46" xfId="0" applyNumberFormat="1" applyFont="1" applyFill="1" applyBorder="1" applyAlignment="1">
      <alignment horizontal="center" vertical="center"/>
    </xf>
    <xf numFmtId="9" fontId="25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3" fontId="24" fillId="6" borderId="56" xfId="0" applyNumberFormat="1" applyFont="1" applyFill="1" applyBorder="1" applyAlignment="1">
      <alignment horizontal="center" vertical="center"/>
    </xf>
    <xf numFmtId="3" fontId="24" fillId="6" borderId="57" xfId="0" applyNumberFormat="1" applyFont="1" applyFill="1" applyBorder="1" applyAlignment="1">
      <alignment horizontal="center" vertical="center"/>
    </xf>
    <xf numFmtId="0" fontId="24" fillId="6" borderId="57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3" fontId="17" fillId="6" borderId="66" xfId="0" applyNumberFormat="1" applyFont="1" applyFill="1" applyBorder="1" applyAlignment="1">
      <alignment horizontal="center" vertical="center"/>
    </xf>
    <xf numFmtId="3" fontId="17" fillId="6" borderId="48" xfId="0" applyNumberFormat="1" applyFont="1" applyFill="1" applyBorder="1" applyAlignment="1">
      <alignment horizontal="center" vertical="center"/>
    </xf>
    <xf numFmtId="3" fontId="17" fillId="6" borderId="55" xfId="0" applyNumberFormat="1" applyFont="1" applyFill="1" applyBorder="1" applyAlignment="1">
      <alignment horizontal="center" vertical="center"/>
    </xf>
    <xf numFmtId="3" fontId="17" fillId="6" borderId="51" xfId="0" applyNumberFormat="1" applyFont="1" applyFill="1" applyBorder="1" applyAlignment="1">
      <alignment horizontal="center" vertical="center"/>
    </xf>
    <xf numFmtId="3" fontId="17" fillId="6" borderId="53" xfId="0" applyNumberFormat="1" applyFont="1" applyFill="1" applyBorder="1" applyAlignment="1">
      <alignment horizontal="center" vertical="center"/>
    </xf>
    <xf numFmtId="3" fontId="17" fillId="6" borderId="58" xfId="0" applyNumberFormat="1" applyFont="1" applyFill="1" applyBorder="1" applyAlignment="1">
      <alignment horizontal="center" vertical="center"/>
    </xf>
    <xf numFmtId="3" fontId="17" fillId="6" borderId="46" xfId="0" applyNumberFormat="1" applyFont="1" applyFill="1" applyBorder="1" applyAlignment="1">
      <alignment horizontal="center" vertical="center"/>
    </xf>
    <xf numFmtId="3" fontId="17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164" fontId="24" fillId="6" borderId="56" xfId="0" applyNumberFormat="1" applyFont="1" applyFill="1" applyBorder="1" applyAlignment="1">
      <alignment horizontal="center" vertical="center"/>
    </xf>
    <xf numFmtId="164" fontId="24" fillId="6" borderId="57" xfId="0" applyNumberFormat="1" applyFont="1" applyFill="1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164" fontId="19" fillId="6" borderId="66" xfId="0" applyNumberFormat="1" applyFont="1" applyFill="1" applyBorder="1" applyAlignment="1">
      <alignment horizontal="center" vertical="center"/>
    </xf>
    <xf numFmtId="9" fontId="19" fillId="6" borderId="51" xfId="0" applyNumberFormat="1" applyFont="1" applyFill="1" applyBorder="1" applyAlignment="1">
      <alignment horizontal="center" vertical="center"/>
    </xf>
    <xf numFmtId="9" fontId="19" fillId="6" borderId="53" xfId="0" applyNumberFormat="1" applyFont="1" applyFill="1" applyBorder="1" applyAlignment="1">
      <alignment horizontal="center" vertical="center"/>
    </xf>
    <xf numFmtId="9" fontId="19" fillId="6" borderId="58" xfId="0" applyNumberFormat="1" applyFont="1" applyFill="1" applyBorder="1" applyAlignment="1">
      <alignment horizontal="center" vertical="center"/>
    </xf>
    <xf numFmtId="0" fontId="24" fillId="6" borderId="62" xfId="0" applyFont="1" applyFill="1" applyBorder="1" applyAlignment="1">
      <alignment horizontal="left" vertical="center"/>
    </xf>
    <xf numFmtId="3" fontId="24" fillId="3" borderId="0" xfId="0" applyNumberFormat="1" applyFont="1" applyFill="1" applyAlignment="1">
      <alignment horizontal="center" vertical="center"/>
    </xf>
    <xf numFmtId="0" fontId="24" fillId="6" borderId="54" xfId="0" applyFont="1" applyFill="1" applyBorder="1" applyAlignment="1">
      <alignment horizontal="left" vertical="center"/>
    </xf>
    <xf numFmtId="0" fontId="26" fillId="5" borderId="45" xfId="0" applyFont="1" applyFill="1" applyBorder="1" applyAlignment="1">
      <alignment vertical="center"/>
    </xf>
    <xf numFmtId="0" fontId="17" fillId="6" borderId="66" xfId="0" applyFont="1" applyFill="1" applyBorder="1" applyAlignment="1">
      <alignment horizontal="left" vertical="center"/>
    </xf>
    <xf numFmtId="0" fontId="17" fillId="6" borderId="55" xfId="0" applyFont="1" applyFill="1" applyBorder="1" applyAlignment="1">
      <alignment horizontal="left" vertical="center"/>
    </xf>
    <xf numFmtId="0" fontId="19" fillId="3" borderId="0" xfId="0" applyFont="1" applyFill="1" applyAlignment="1">
      <alignment horizontal="center" vertical="center"/>
    </xf>
    <xf numFmtId="9" fontId="19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 wrapText="1"/>
    </xf>
    <xf numFmtId="3" fontId="18" fillId="6" borderId="0" xfId="0" applyNumberFormat="1" applyFont="1" applyFill="1" applyBorder="1" applyAlignment="1">
      <alignment horizontal="center" vertical="center"/>
    </xf>
    <xf numFmtId="9" fontId="25" fillId="6" borderId="0" xfId="0" applyNumberFormat="1" applyFont="1" applyFill="1" applyBorder="1" applyAlignment="1">
      <alignment horizontal="center" vertical="center"/>
    </xf>
    <xf numFmtId="3" fontId="22" fillId="6" borderId="60" xfId="0" applyNumberFormat="1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 wrapText="1"/>
    </xf>
    <xf numFmtId="3" fontId="22" fillId="6" borderId="55" xfId="0" applyNumberFormat="1" applyFont="1" applyFill="1" applyBorder="1" applyAlignment="1">
      <alignment horizontal="center" vertical="center"/>
    </xf>
    <xf numFmtId="3" fontId="17" fillId="6" borderId="60" xfId="0" applyNumberFormat="1" applyFont="1" applyFill="1" applyBorder="1" applyAlignment="1">
      <alignment horizontal="center" vertical="center"/>
    </xf>
    <xf numFmtId="164" fontId="18" fillId="6" borderId="56" xfId="0" applyNumberFormat="1" applyFont="1" applyFill="1" applyBorder="1" applyAlignment="1">
      <alignment horizontal="center" vertical="center"/>
    </xf>
    <xf numFmtId="164" fontId="18" fillId="6" borderId="57" xfId="0" applyNumberFormat="1" applyFont="1" applyFill="1" applyBorder="1" applyAlignment="1">
      <alignment horizontal="center" vertical="center"/>
    </xf>
    <xf numFmtId="164" fontId="18" fillId="6" borderId="0" xfId="0" applyNumberFormat="1" applyFont="1" applyFill="1" applyBorder="1" applyAlignment="1">
      <alignment horizontal="center" vertical="center"/>
    </xf>
    <xf numFmtId="164" fontId="25" fillId="6" borderId="55" xfId="0" applyNumberFormat="1" applyFont="1" applyFill="1" applyBorder="1" applyAlignment="1">
      <alignment horizontal="center" vertical="center"/>
    </xf>
    <xf numFmtId="164" fontId="25" fillId="6" borderId="66" xfId="0" applyNumberFormat="1" applyFont="1" applyFill="1" applyBorder="1" applyAlignment="1">
      <alignment horizontal="center" vertical="center"/>
    </xf>
    <xf numFmtId="9" fontId="25" fillId="6" borderId="51" xfId="0" applyNumberFormat="1" applyFont="1" applyFill="1" applyBorder="1" applyAlignment="1">
      <alignment horizontal="center" vertical="center"/>
    </xf>
    <xf numFmtId="9" fontId="25" fillId="6" borderId="53" xfId="0" applyNumberFormat="1" applyFont="1" applyFill="1" applyBorder="1" applyAlignment="1">
      <alignment horizontal="center" vertical="center"/>
    </xf>
    <xf numFmtId="9" fontId="25" fillId="6" borderId="58" xfId="0" applyNumberFormat="1" applyFont="1" applyFill="1" applyBorder="1" applyAlignment="1">
      <alignment horizontal="center" vertical="center"/>
    </xf>
    <xf numFmtId="9" fontId="27" fillId="3" borderId="0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3" fontId="18" fillId="3" borderId="0" xfId="0" applyNumberFormat="1" applyFont="1" applyFill="1" applyAlignment="1">
      <alignment horizontal="center" vertical="center"/>
    </xf>
    <xf numFmtId="3" fontId="22" fillId="3" borderId="0" xfId="0" applyNumberFormat="1" applyFont="1" applyFill="1" applyAlignment="1">
      <alignment horizontal="center" vertical="center"/>
    </xf>
    <xf numFmtId="164" fontId="19" fillId="6" borderId="59" xfId="0" applyNumberFormat="1" applyFont="1" applyFill="1" applyBorder="1" applyAlignment="1">
      <alignment horizontal="center" vertical="center"/>
    </xf>
    <xf numFmtId="164" fontId="19" fillId="6" borderId="60" xfId="0" applyNumberFormat="1" applyFont="1" applyFill="1" applyBorder="1" applyAlignment="1">
      <alignment horizontal="center" vertical="center"/>
    </xf>
    <xf numFmtId="164" fontId="19" fillId="6" borderId="46" xfId="0" applyNumberFormat="1" applyFont="1" applyFill="1" applyBorder="1" applyAlignment="1">
      <alignment horizontal="center" vertical="center"/>
    </xf>
    <xf numFmtId="0" fontId="0" fillId="8" borderId="0" xfId="0" applyFont="1" applyFill="1"/>
    <xf numFmtId="3" fontId="22" fillId="6" borderId="66" xfId="0" applyNumberFormat="1" applyFont="1" applyFill="1" applyBorder="1" applyAlignment="1">
      <alignment horizontal="center" vertical="center"/>
    </xf>
    <xf numFmtId="164" fontId="22" fillId="6" borderId="66" xfId="0" applyNumberFormat="1" applyFont="1" applyFill="1" applyBorder="1" applyAlignment="1">
      <alignment horizontal="center" vertical="center"/>
    </xf>
    <xf numFmtId="164" fontId="22" fillId="6" borderId="55" xfId="0" applyNumberFormat="1" applyFont="1" applyFill="1" applyBorder="1" applyAlignment="1">
      <alignment horizontal="center" vertical="center"/>
    </xf>
    <xf numFmtId="164" fontId="17" fillId="6" borderId="51" xfId="0" applyNumberFormat="1" applyFont="1" applyFill="1" applyBorder="1" applyAlignment="1">
      <alignment horizontal="center" vertical="center"/>
    </xf>
    <xf numFmtId="164" fontId="17" fillId="6" borderId="53" xfId="0" applyNumberFormat="1" applyFont="1" applyFill="1" applyBorder="1" applyAlignment="1">
      <alignment horizontal="center" vertical="center"/>
    </xf>
    <xf numFmtId="164" fontId="17" fillId="6" borderId="60" xfId="0" applyNumberFormat="1" applyFont="1" applyFill="1" applyBorder="1" applyAlignment="1">
      <alignment horizontal="center" vertical="center"/>
    </xf>
    <xf numFmtId="164" fontId="17" fillId="6" borderId="58" xfId="0" applyNumberFormat="1" applyFont="1" applyFill="1" applyBorder="1" applyAlignment="1">
      <alignment horizontal="center" vertical="center"/>
    </xf>
    <xf numFmtId="9" fontId="17" fillId="3" borderId="0" xfId="0" applyNumberFormat="1" applyFont="1" applyFill="1" applyBorder="1" applyAlignment="1">
      <alignment horizontal="center" vertical="center"/>
    </xf>
    <xf numFmtId="3" fontId="22" fillId="6" borderId="57" xfId="0" applyNumberFormat="1" applyFont="1" applyFill="1" applyBorder="1" applyAlignment="1">
      <alignment horizontal="center" vertical="center"/>
    </xf>
    <xf numFmtId="3" fontId="24" fillId="3" borderId="0" xfId="0" applyNumberFormat="1" applyFont="1" applyFill="1" applyAlignment="1">
      <alignment horizontal="left" vertical="center"/>
    </xf>
    <xf numFmtId="0" fontId="0" fillId="6" borderId="63" xfId="0" applyFont="1" applyFill="1" applyBorder="1"/>
    <xf numFmtId="0" fontId="0" fillId="6" borderId="50" xfId="0" applyFont="1" applyFill="1" applyBorder="1"/>
    <xf numFmtId="0" fontId="12" fillId="9" borderId="58" xfId="0" applyFont="1" applyFill="1" applyBorder="1" applyAlignment="1">
      <alignment horizontal="left" vertical="center" wrapText="1"/>
    </xf>
    <xf numFmtId="3" fontId="12" fillId="9" borderId="51" xfId="0" applyNumberFormat="1" applyFont="1" applyFill="1" applyBorder="1" applyAlignment="1">
      <alignment horizontal="center" vertical="center"/>
    </xf>
    <xf numFmtId="164" fontId="14" fillId="9" borderId="59" xfId="0" applyNumberFormat="1" applyFont="1" applyFill="1" applyBorder="1" applyAlignment="1">
      <alignment horizontal="center" vertical="center"/>
    </xf>
    <xf numFmtId="3" fontId="12" fillId="9" borderId="53" xfId="0" applyNumberFormat="1" applyFont="1" applyFill="1" applyBorder="1" applyAlignment="1">
      <alignment horizontal="center" vertical="center"/>
    </xf>
    <xf numFmtId="164" fontId="14" fillId="9" borderId="60" xfId="0" applyNumberFormat="1" applyFont="1" applyFill="1" applyBorder="1" applyAlignment="1">
      <alignment horizontal="center" vertical="center"/>
    </xf>
    <xf numFmtId="164" fontId="14" fillId="9" borderId="58" xfId="2" applyNumberFormat="1" applyFont="1" applyFill="1" applyBorder="1" applyAlignment="1">
      <alignment horizontal="center" vertical="center"/>
    </xf>
    <xf numFmtId="0" fontId="17" fillId="6" borderId="55" xfId="0" applyFont="1" applyFill="1" applyBorder="1" applyAlignment="1">
      <alignment horizontal="left" vertical="center" wrapText="1"/>
    </xf>
    <xf numFmtId="164" fontId="19" fillId="6" borderId="55" xfId="2" applyNumberFormat="1" applyFont="1" applyFill="1" applyBorder="1" applyAlignment="1">
      <alignment horizontal="center" vertical="center"/>
    </xf>
    <xf numFmtId="164" fontId="19" fillId="6" borderId="58" xfId="2" applyNumberFormat="1" applyFont="1" applyFill="1" applyBorder="1" applyAlignment="1">
      <alignment horizontal="center" vertical="center"/>
    </xf>
    <xf numFmtId="164" fontId="14" fillId="9" borderId="46" xfId="0" applyNumberFormat="1" applyFont="1" applyFill="1" applyBorder="1" applyAlignment="1">
      <alignment horizontal="center" vertical="center"/>
    </xf>
    <xf numFmtId="0" fontId="12" fillId="9" borderId="53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12" fillId="9" borderId="60" xfId="0" applyFont="1" applyFill="1" applyBorder="1" applyAlignment="1">
      <alignment horizontal="center" vertical="center"/>
    </xf>
    <xf numFmtId="3" fontId="17" fillId="6" borderId="56" xfId="0" applyNumberFormat="1" applyFont="1" applyFill="1" applyBorder="1" applyAlignment="1">
      <alignment horizontal="center" vertical="center"/>
    </xf>
    <xf numFmtId="3" fontId="12" fillId="9" borderId="60" xfId="0" applyNumberFormat="1" applyFont="1" applyFill="1" applyBorder="1" applyAlignment="1">
      <alignment horizontal="center" vertical="center"/>
    </xf>
    <xf numFmtId="3" fontId="12" fillId="9" borderId="58" xfId="0" applyNumberFormat="1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 wrapText="1"/>
    </xf>
    <xf numFmtId="3" fontId="22" fillId="6" borderId="58" xfId="0" applyNumberFormat="1" applyFont="1" applyFill="1" applyBorder="1" applyAlignment="1">
      <alignment horizontal="center" vertical="center"/>
    </xf>
    <xf numFmtId="164" fontId="14" fillId="9" borderId="51" xfId="0" applyNumberFormat="1" applyFont="1" applyFill="1" applyBorder="1" applyAlignment="1">
      <alignment horizontal="center" vertical="center"/>
    </xf>
    <xf numFmtId="164" fontId="14" fillId="9" borderId="53" xfId="0" applyNumberFormat="1" applyFont="1" applyFill="1" applyBorder="1" applyAlignment="1">
      <alignment horizontal="center" vertical="center"/>
    </xf>
    <xf numFmtId="164" fontId="14" fillId="9" borderId="58" xfId="0" applyNumberFormat="1" applyFont="1" applyFill="1" applyBorder="1" applyAlignment="1">
      <alignment horizontal="center" vertical="center"/>
    </xf>
    <xf numFmtId="164" fontId="29" fillId="6" borderId="56" xfId="0" applyNumberFormat="1" applyFont="1" applyFill="1" applyBorder="1" applyAlignment="1">
      <alignment horizontal="center" vertical="center"/>
    </xf>
    <xf numFmtId="164" fontId="29" fillId="6" borderId="57" xfId="0" applyNumberFormat="1" applyFont="1" applyFill="1" applyBorder="1" applyAlignment="1">
      <alignment horizontal="center" vertical="center"/>
    </xf>
    <xf numFmtId="164" fontId="29" fillId="6" borderId="0" xfId="0" applyNumberFormat="1" applyFont="1" applyFill="1" applyBorder="1" applyAlignment="1">
      <alignment horizontal="center" vertical="center"/>
    </xf>
    <xf numFmtId="164" fontId="29" fillId="6" borderId="55" xfId="0" applyNumberFormat="1" applyFont="1" applyFill="1" applyBorder="1" applyAlignment="1">
      <alignment horizontal="center" vertical="center"/>
    </xf>
    <xf numFmtId="0" fontId="11" fillId="3" borderId="0" xfId="0" applyFont="1" applyFill="1"/>
    <xf numFmtId="3" fontId="9" fillId="9" borderId="51" xfId="0" applyNumberFormat="1" applyFont="1" applyFill="1" applyBorder="1" applyAlignment="1">
      <alignment horizontal="center" vertical="center"/>
    </xf>
    <xf numFmtId="3" fontId="9" fillId="9" borderId="53" xfId="0" applyNumberFormat="1" applyFont="1" applyFill="1" applyBorder="1" applyAlignment="1">
      <alignment horizontal="center" vertical="center"/>
    </xf>
    <xf numFmtId="3" fontId="24" fillId="6" borderId="51" xfId="0" applyNumberFormat="1" applyFont="1" applyFill="1" applyBorder="1" applyAlignment="1">
      <alignment horizontal="center" vertical="center"/>
    </xf>
    <xf numFmtId="3" fontId="24" fillId="6" borderId="53" xfId="0" applyNumberFormat="1" applyFont="1" applyFill="1" applyBorder="1" applyAlignment="1">
      <alignment horizontal="center" vertical="center"/>
    </xf>
    <xf numFmtId="0" fontId="23" fillId="6" borderId="66" xfId="0" applyFont="1" applyFill="1" applyBorder="1" applyAlignment="1">
      <alignment horizontal="left" vertical="center"/>
    </xf>
    <xf numFmtId="0" fontId="24" fillId="6" borderId="67" xfId="0" applyFont="1" applyFill="1" applyBorder="1" applyAlignment="1">
      <alignment horizontal="left" vertical="center"/>
    </xf>
    <xf numFmtId="3" fontId="22" fillId="6" borderId="68" xfId="0" applyNumberFormat="1" applyFont="1" applyFill="1" applyBorder="1" applyAlignment="1">
      <alignment horizontal="center" vertical="center"/>
    </xf>
    <xf numFmtId="3" fontId="22" fillId="6" borderId="65" xfId="0" applyNumberFormat="1" applyFont="1" applyFill="1" applyBorder="1" applyAlignment="1">
      <alignment horizontal="center" vertical="center"/>
    </xf>
    <xf numFmtId="3" fontId="17" fillId="6" borderId="67" xfId="0" applyNumberFormat="1" applyFont="1" applyFill="1" applyBorder="1" applyAlignment="1">
      <alignment horizontal="center" vertical="center"/>
    </xf>
    <xf numFmtId="164" fontId="24" fillId="6" borderId="68" xfId="0" applyNumberFormat="1" applyFont="1" applyFill="1" applyBorder="1" applyAlignment="1">
      <alignment horizontal="center" vertical="center"/>
    </xf>
    <xf numFmtId="164" fontId="24" fillId="6" borderId="65" xfId="0" applyNumberFormat="1" applyFont="1" applyFill="1" applyBorder="1" applyAlignment="1">
      <alignment horizontal="center" vertical="center"/>
    </xf>
    <xf numFmtId="164" fontId="19" fillId="6" borderId="0" xfId="0" quotePrefix="1" applyNumberFormat="1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/>
    </xf>
    <xf numFmtId="0" fontId="17" fillId="6" borderId="63" xfId="0" applyFont="1" applyFill="1" applyBorder="1" applyAlignment="1">
      <alignment horizontal="center" vertical="center" wrapText="1"/>
    </xf>
    <xf numFmtId="0" fontId="17" fillId="6" borderId="50" xfId="0" applyFont="1" applyFill="1" applyBorder="1" applyAlignment="1">
      <alignment horizontal="center" vertical="center" wrapText="1"/>
    </xf>
    <xf numFmtId="0" fontId="17" fillId="6" borderId="52" xfId="0" applyFont="1" applyFill="1" applyBorder="1" applyAlignment="1">
      <alignment horizontal="center" vertical="center" wrapText="1"/>
    </xf>
    <xf numFmtId="0" fontId="17" fillId="6" borderId="54" xfId="0" applyFont="1" applyFill="1" applyBorder="1" applyAlignment="1">
      <alignment horizontal="center" vertical="center" wrapText="1"/>
    </xf>
    <xf numFmtId="0" fontId="17" fillId="6" borderId="65" xfId="0" applyFont="1" applyFill="1" applyBorder="1" applyAlignment="1">
      <alignment horizontal="center" vertical="center" wrapText="1"/>
    </xf>
    <xf numFmtId="0" fontId="17" fillId="6" borderId="64" xfId="0" applyFont="1" applyFill="1" applyBorder="1" applyAlignment="1">
      <alignment horizontal="center" vertical="center" wrapText="1"/>
    </xf>
    <xf numFmtId="0" fontId="17" fillId="6" borderId="65" xfId="0" applyFont="1" applyFill="1" applyBorder="1" applyAlignment="1">
      <alignment horizontal="center" vertical="center"/>
    </xf>
    <xf numFmtId="0" fontId="17" fillId="6" borderId="52" xfId="0" applyFont="1" applyFill="1" applyBorder="1" applyAlignment="1">
      <alignment horizontal="center" vertical="center"/>
    </xf>
    <xf numFmtId="0" fontId="17" fillId="6" borderId="64" xfId="0" applyFont="1" applyFill="1" applyBorder="1" applyAlignment="1">
      <alignment horizontal="center" vertical="center"/>
    </xf>
    <xf numFmtId="0" fontId="17" fillId="6" borderId="54" xfId="0" applyFont="1" applyFill="1" applyBorder="1" applyAlignment="1">
      <alignment horizontal="center" vertical="center"/>
    </xf>
    <xf numFmtId="0" fontId="17" fillId="6" borderId="50" xfId="0" applyFont="1" applyFill="1" applyBorder="1" applyAlignment="1">
      <alignment horizontal="center" vertical="center"/>
    </xf>
    <xf numFmtId="0" fontId="22" fillId="6" borderId="65" xfId="0" applyFont="1" applyFill="1" applyBorder="1" applyAlignment="1">
      <alignment horizontal="center" vertical="center"/>
    </xf>
    <xf numFmtId="0" fontId="25" fillId="6" borderId="52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25" fillId="6" borderId="50" xfId="0" applyFont="1" applyFill="1" applyBorder="1" applyAlignment="1">
      <alignment horizontal="center" vertical="center"/>
    </xf>
    <xf numFmtId="0" fontId="17" fillId="6" borderId="87" xfId="0" applyFont="1" applyFill="1" applyBorder="1" applyAlignment="1">
      <alignment horizontal="center" vertical="center" wrapText="1"/>
    </xf>
    <xf numFmtId="0" fontId="17" fillId="6" borderId="88" xfId="0" applyFont="1" applyFill="1" applyBorder="1" applyAlignment="1">
      <alignment horizontal="center" vertical="center" wrapText="1"/>
    </xf>
    <xf numFmtId="0" fontId="17" fillId="6" borderId="89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 wrapText="1"/>
    </xf>
    <xf numFmtId="0" fontId="17" fillId="6" borderId="91" xfId="0" applyFont="1" applyFill="1" applyBorder="1" applyAlignment="1">
      <alignment horizontal="center" vertical="center" wrapText="1"/>
    </xf>
    <xf numFmtId="0" fontId="17" fillId="6" borderId="87" xfId="0" applyFont="1" applyFill="1" applyBorder="1" applyAlignment="1">
      <alignment horizontal="center" vertical="center"/>
    </xf>
    <xf numFmtId="0" fontId="17" fillId="6" borderId="88" xfId="0" applyFont="1" applyFill="1" applyBorder="1" applyAlignment="1">
      <alignment horizontal="center" vertical="center"/>
    </xf>
    <xf numFmtId="0" fontId="17" fillId="6" borderId="89" xfId="0" applyFont="1" applyFill="1" applyBorder="1" applyAlignment="1">
      <alignment horizontal="center" vertical="center"/>
    </xf>
    <xf numFmtId="0" fontId="17" fillId="6" borderId="91" xfId="0" applyFont="1" applyFill="1" applyBorder="1" applyAlignment="1">
      <alignment horizontal="center" vertical="center"/>
    </xf>
    <xf numFmtId="10" fontId="17" fillId="6" borderId="52" xfId="0" applyNumberFormat="1" applyFont="1" applyFill="1" applyBorder="1" applyAlignment="1">
      <alignment horizontal="center" vertical="center"/>
    </xf>
    <xf numFmtId="0" fontId="17" fillId="6" borderId="92" xfId="0" applyFont="1" applyFill="1" applyBorder="1" applyAlignment="1">
      <alignment horizontal="center" vertical="center" wrapText="1"/>
    </xf>
    <xf numFmtId="0" fontId="17" fillId="6" borderId="93" xfId="0" applyFont="1" applyFill="1" applyBorder="1" applyAlignment="1">
      <alignment horizontal="center" vertical="center" wrapText="1"/>
    </xf>
    <xf numFmtId="0" fontId="17" fillId="6" borderId="90" xfId="0" applyFont="1" applyFill="1" applyBorder="1" applyAlignment="1">
      <alignment horizontal="center" vertical="center"/>
    </xf>
    <xf numFmtId="164" fontId="22" fillId="6" borderId="0" xfId="0" applyNumberFormat="1" applyFont="1" applyFill="1" applyBorder="1" applyAlignment="1">
      <alignment horizontal="center" vertical="center"/>
    </xf>
    <xf numFmtId="0" fontId="33" fillId="3" borderId="0" xfId="0" applyFont="1" applyFill="1"/>
    <xf numFmtId="0" fontId="34" fillId="3" borderId="0" xfId="0" applyFont="1" applyFill="1" applyAlignment="1">
      <alignment vertical="top"/>
    </xf>
    <xf numFmtId="0" fontId="33" fillId="3" borderId="0" xfId="0" applyFont="1" applyFill="1" applyAlignment="1">
      <alignment vertical="top"/>
    </xf>
    <xf numFmtId="0" fontId="33" fillId="3" borderId="0" xfId="0" applyFont="1" applyFill="1" applyAlignment="1">
      <alignment horizontal="center" vertical="center"/>
    </xf>
    <xf numFmtId="0" fontId="33" fillId="3" borderId="0" xfId="0" applyFont="1" applyFill="1" applyBorder="1"/>
    <xf numFmtId="3" fontId="18" fillId="6" borderId="47" xfId="0" applyNumberFormat="1" applyFont="1" applyFill="1" applyBorder="1" applyAlignment="1">
      <alignment horizontal="center" vertical="center"/>
    </xf>
    <xf numFmtId="3" fontId="18" fillId="6" borderId="94" xfId="0" applyNumberFormat="1" applyFont="1" applyFill="1" applyBorder="1" applyAlignment="1">
      <alignment horizontal="center" vertical="center"/>
    </xf>
    <xf numFmtId="0" fontId="0" fillId="3" borderId="0" xfId="0" applyNumberFormat="1" applyFont="1" applyFill="1"/>
    <xf numFmtId="0" fontId="17" fillId="6" borderId="69" xfId="0" applyFont="1" applyFill="1" applyBorder="1" applyAlignment="1">
      <alignment horizontal="center" vertical="center" wrapText="1"/>
    </xf>
    <xf numFmtId="0" fontId="17" fillId="6" borderId="63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81" xfId="0" applyFont="1" applyFill="1" applyBorder="1" applyAlignment="1">
      <alignment horizontal="center" vertical="center" wrapText="1"/>
    </xf>
    <xf numFmtId="0" fontId="12" fillId="7" borderId="66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center" vertical="center" wrapText="1"/>
    </xf>
    <xf numFmtId="0" fontId="30" fillId="4" borderId="45" xfId="0" applyFont="1" applyFill="1" applyBorder="1" applyAlignment="1">
      <alignment horizontal="center" vertical="center" wrapText="1"/>
    </xf>
    <xf numFmtId="0" fontId="30" fillId="4" borderId="60" xfId="0" applyFont="1" applyFill="1" applyBorder="1" applyAlignment="1">
      <alignment horizontal="center" vertical="center" wrapText="1"/>
    </xf>
    <xf numFmtId="0" fontId="30" fillId="4" borderId="46" xfId="0" applyFont="1" applyFill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 wrapText="1"/>
    </xf>
    <xf numFmtId="0" fontId="31" fillId="5" borderId="46" xfId="0" applyFont="1" applyFill="1" applyBorder="1" applyAlignment="1">
      <alignment horizontal="center" vertical="center" wrapText="1"/>
    </xf>
    <xf numFmtId="0" fontId="17" fillId="6" borderId="66" xfId="0" applyFont="1" applyFill="1" applyBorder="1" applyAlignment="1">
      <alignment horizontal="center" vertical="center" wrapText="1"/>
    </xf>
    <xf numFmtId="0" fontId="17" fillId="6" borderId="55" xfId="0" applyFont="1" applyFill="1" applyBorder="1" applyAlignment="1">
      <alignment horizontal="center" vertical="center" wrapText="1"/>
    </xf>
    <xf numFmtId="0" fontId="17" fillId="6" borderId="67" xfId="0" applyFont="1" applyFill="1" applyBorder="1" applyAlignment="1">
      <alignment horizontal="center" vertical="center" wrapText="1"/>
    </xf>
    <xf numFmtId="0" fontId="17" fillId="6" borderId="61" xfId="0" applyFont="1" applyFill="1" applyBorder="1" applyAlignment="1">
      <alignment horizontal="center" vertical="center" wrapText="1"/>
    </xf>
    <xf numFmtId="0" fontId="17" fillId="6" borderId="70" xfId="0" applyFont="1" applyFill="1" applyBorder="1" applyAlignment="1">
      <alignment horizontal="center" vertical="center" wrapText="1"/>
    </xf>
    <xf numFmtId="0" fontId="17" fillId="6" borderId="79" xfId="0" applyFont="1" applyFill="1" applyBorder="1" applyAlignment="1">
      <alignment horizontal="center" vertical="center" wrapText="1"/>
    </xf>
    <xf numFmtId="0" fontId="17" fillId="6" borderId="24" xfId="0" applyFont="1" applyFill="1" applyBorder="1" applyAlignment="1">
      <alignment horizontal="center" vertical="center" wrapText="1"/>
    </xf>
    <xf numFmtId="0" fontId="17" fillId="6" borderId="62" xfId="0" applyFont="1" applyFill="1" applyBorder="1" applyAlignment="1">
      <alignment horizontal="center" vertical="center" wrapText="1"/>
    </xf>
    <xf numFmtId="0" fontId="17" fillId="6" borderId="80" xfId="0" applyFont="1" applyFill="1" applyBorder="1" applyAlignment="1">
      <alignment horizontal="center" vertical="center" wrapText="1"/>
    </xf>
    <xf numFmtId="0" fontId="31" fillId="5" borderId="60" xfId="0" applyFont="1" applyFill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17" fillId="6" borderId="60" xfId="0" applyFont="1" applyFill="1" applyBorder="1" applyAlignment="1">
      <alignment horizontal="center" vertical="center" wrapText="1"/>
    </xf>
    <xf numFmtId="0" fontId="12" fillId="7" borderId="61" xfId="0" applyFont="1" applyFill="1" applyBorder="1" applyAlignment="1">
      <alignment horizontal="center" vertical="center" wrapText="1"/>
    </xf>
    <xf numFmtId="0" fontId="12" fillId="7" borderId="63" xfId="0" applyFont="1" applyFill="1" applyBorder="1" applyAlignment="1">
      <alignment horizontal="center" vertical="center" wrapText="1"/>
    </xf>
    <xf numFmtId="0" fontId="12" fillId="7" borderId="79" xfId="0" applyFont="1" applyFill="1" applyBorder="1" applyAlignment="1">
      <alignment horizontal="center" vertical="center" wrapText="1"/>
    </xf>
    <xf numFmtId="0" fontId="12" fillId="7" borderId="81" xfId="0" applyFont="1" applyFill="1" applyBorder="1" applyAlignment="1">
      <alignment horizontal="center" vertical="center" wrapText="1"/>
    </xf>
    <xf numFmtId="0" fontId="17" fillId="6" borderId="82" xfId="0" applyFont="1" applyFill="1" applyBorder="1" applyAlignment="1">
      <alignment horizontal="center" vertical="center" wrapText="1"/>
    </xf>
    <xf numFmtId="0" fontId="17" fillId="6" borderId="83" xfId="0" applyFont="1" applyFill="1" applyBorder="1" applyAlignment="1">
      <alignment horizontal="center" vertical="center" wrapText="1"/>
    </xf>
    <xf numFmtId="0" fontId="17" fillId="6" borderId="84" xfId="0" applyFont="1" applyFill="1" applyBorder="1" applyAlignment="1">
      <alignment horizontal="center" vertical="center" wrapText="1"/>
    </xf>
    <xf numFmtId="0" fontId="17" fillId="6" borderId="85" xfId="0" applyFont="1" applyFill="1" applyBorder="1" applyAlignment="1">
      <alignment horizontal="center" vertical="center" wrapText="1"/>
    </xf>
    <xf numFmtId="0" fontId="17" fillId="6" borderId="86" xfId="0" applyFont="1" applyFill="1" applyBorder="1" applyAlignment="1">
      <alignment horizontal="center" vertical="center" wrapText="1"/>
    </xf>
    <xf numFmtId="0" fontId="17" fillId="6" borderId="46" xfId="0" applyFont="1" applyFill="1" applyBorder="1" applyAlignment="1">
      <alignment horizontal="center" vertical="center" wrapText="1"/>
    </xf>
    <xf numFmtId="0" fontId="12" fillId="7" borderId="47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24" fillId="6" borderId="60" xfId="0" applyFont="1" applyFill="1" applyBorder="1" applyAlignment="1">
      <alignment horizontal="center" vertical="center"/>
    </xf>
    <xf numFmtId="0" fontId="24" fillId="6" borderId="46" xfId="0" applyFont="1" applyFill="1" applyBorder="1" applyAlignment="1">
      <alignment horizontal="center" vertical="center"/>
    </xf>
    <xf numFmtId="0" fontId="22" fillId="6" borderId="61" xfId="0" applyFont="1" applyFill="1" applyBorder="1" applyAlignment="1">
      <alignment horizontal="center" vertical="center"/>
    </xf>
    <xf numFmtId="0" fontId="24" fillId="6" borderId="63" xfId="0" applyFont="1" applyFill="1" applyBorder="1" applyAlignment="1">
      <alignment horizontal="center" vertical="center"/>
    </xf>
    <xf numFmtId="0" fontId="24" fillId="6" borderId="79" xfId="0" applyFont="1" applyFill="1" applyBorder="1" applyAlignment="1">
      <alignment horizontal="center" vertical="center"/>
    </xf>
    <xf numFmtId="0" fontId="24" fillId="6" borderId="81" xfId="0" applyFont="1" applyFill="1" applyBorder="1" applyAlignment="1">
      <alignment horizontal="center" vertical="center"/>
    </xf>
    <xf numFmtId="0" fontId="22" fillId="6" borderId="60" xfId="0" applyFont="1" applyFill="1" applyBorder="1" applyAlignment="1">
      <alignment horizontal="center" vertical="center" wrapText="1"/>
    </xf>
    <xf numFmtId="0" fontId="22" fillId="6" borderId="46" xfId="0" applyFont="1" applyFill="1" applyBorder="1" applyAlignment="1">
      <alignment horizontal="center" vertical="center" wrapText="1"/>
    </xf>
    <xf numFmtId="0" fontId="22" fillId="6" borderId="84" xfId="0" applyFont="1" applyFill="1" applyBorder="1" applyAlignment="1">
      <alignment horizontal="center" vertical="center"/>
    </xf>
    <xf numFmtId="0" fontId="22" fillId="6" borderId="83" xfId="0" applyFont="1" applyFill="1" applyBorder="1" applyAlignment="1">
      <alignment horizontal="center" vertical="center"/>
    </xf>
    <xf numFmtId="0" fontId="22" fillId="6" borderId="85" xfId="0" applyFont="1" applyFill="1" applyBorder="1" applyAlignment="1">
      <alignment horizontal="center" vertical="center"/>
    </xf>
    <xf numFmtId="0" fontId="22" fillId="6" borderId="86" xfId="0" applyFont="1" applyFill="1" applyBorder="1" applyAlignment="1">
      <alignment horizontal="center" vertical="center"/>
    </xf>
    <xf numFmtId="0" fontId="22" fillId="6" borderId="82" xfId="0" applyFont="1" applyFill="1" applyBorder="1" applyAlignment="1">
      <alignment horizontal="center" vertical="center"/>
    </xf>
    <xf numFmtId="0" fontId="24" fillId="6" borderId="55" xfId="0" applyFont="1" applyFill="1" applyBorder="1" applyAlignment="1">
      <alignment horizontal="center" vertical="center" wrapText="1"/>
    </xf>
    <xf numFmtId="0" fontId="24" fillId="6" borderId="67" xfId="0" applyFont="1" applyFill="1" applyBorder="1" applyAlignment="1">
      <alignment horizontal="center" vertical="center" wrapText="1"/>
    </xf>
    <xf numFmtId="0" fontId="22" fillId="6" borderId="66" xfId="0" applyFont="1" applyFill="1" applyBorder="1" applyAlignment="1">
      <alignment horizontal="center" vertical="center"/>
    </xf>
    <xf numFmtId="0" fontId="24" fillId="6" borderId="67" xfId="0" applyFont="1" applyFill="1" applyBorder="1" applyAlignment="1">
      <alignment horizontal="center" vertical="center"/>
    </xf>
    <xf numFmtId="0" fontId="22" fillId="6" borderId="82" xfId="0" applyFont="1" applyFill="1" applyBorder="1" applyAlignment="1">
      <alignment horizontal="center" vertical="center" wrapText="1"/>
    </xf>
    <xf numFmtId="0" fontId="22" fillId="6" borderId="85" xfId="0" applyFont="1" applyFill="1" applyBorder="1" applyAlignment="1">
      <alignment horizontal="center" vertical="center" wrapText="1"/>
    </xf>
    <xf numFmtId="0" fontId="22" fillId="6" borderId="86" xfId="0" applyFont="1" applyFill="1" applyBorder="1" applyAlignment="1">
      <alignment horizontal="center" vertical="center" wrapText="1"/>
    </xf>
    <xf numFmtId="0" fontId="17" fillId="6" borderId="45" xfId="0" applyFont="1" applyFill="1" applyBorder="1" applyAlignment="1">
      <alignment horizontal="center" vertical="center" wrapText="1"/>
    </xf>
    <xf numFmtId="0" fontId="32" fillId="5" borderId="60" xfId="0" applyFont="1" applyFill="1" applyBorder="1" applyAlignment="1">
      <alignment horizontal="center" vertical="center"/>
    </xf>
    <xf numFmtId="0" fontId="32" fillId="5" borderId="46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9" fontId="1" fillId="0" borderId="39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47" xfId="0" applyFont="1" applyFill="1" applyBorder="1" applyAlignment="1">
      <alignment horizontal="center" vertical="center" wrapText="1"/>
    </xf>
    <xf numFmtId="0" fontId="17" fillId="6" borderId="41" xfId="0" applyFont="1" applyFill="1" applyBorder="1" applyAlignment="1">
      <alignment horizontal="center" vertical="center" wrapText="1"/>
    </xf>
    <xf numFmtId="0" fontId="17" fillId="6" borderId="17" xfId="0" applyFont="1" applyFill="1" applyBorder="1" applyAlignment="1">
      <alignment horizontal="center" vertical="center" wrapText="1"/>
    </xf>
    <xf numFmtId="0" fontId="17" fillId="6" borderId="48" xfId="0" applyFont="1" applyFill="1" applyBorder="1" applyAlignment="1">
      <alignment horizontal="center" vertical="center" wrapText="1"/>
    </xf>
    <xf numFmtId="0" fontId="32" fillId="5" borderId="60" xfId="0" applyFont="1" applyFill="1" applyBorder="1" applyAlignment="1">
      <alignment horizontal="center" vertical="center" wrapText="1"/>
    </xf>
    <xf numFmtId="0" fontId="32" fillId="5" borderId="46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/>
    </xf>
    <xf numFmtId="0" fontId="24" fillId="6" borderId="60" xfId="0" applyFont="1" applyFill="1" applyBorder="1" applyAlignment="1">
      <alignment horizontal="center" vertical="center" wrapText="1"/>
    </xf>
    <xf numFmtId="0" fontId="24" fillId="6" borderId="46" xfId="0" applyFont="1" applyFill="1" applyBorder="1" applyAlignment="1">
      <alignment horizontal="center" vertical="center" wrapText="1"/>
    </xf>
    <xf numFmtId="0" fontId="12" fillId="7" borderId="82" xfId="0" applyFont="1" applyFill="1" applyBorder="1" applyAlignment="1">
      <alignment horizontal="center" vertical="center" wrapText="1"/>
    </xf>
    <xf numFmtId="0" fontId="12" fillId="7" borderId="86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2" fillId="7" borderId="50" xfId="0" applyFont="1" applyFill="1" applyBorder="1" applyAlignment="1">
      <alignment horizontal="center" vertical="center" wrapText="1"/>
    </xf>
    <xf numFmtId="0" fontId="31" fillId="5" borderId="45" xfId="0" applyFont="1" applyFill="1" applyBorder="1" applyAlignment="1">
      <alignment horizontal="center" vertical="center"/>
    </xf>
    <xf numFmtId="0" fontId="24" fillId="6" borderId="85" xfId="0" applyFont="1" applyFill="1" applyBorder="1" applyAlignment="1">
      <alignment horizontal="center" vertical="center" wrapText="1"/>
    </xf>
    <xf numFmtId="0" fontId="24" fillId="6" borderId="86" xfId="0" applyFont="1" applyFill="1" applyBorder="1" applyAlignment="1">
      <alignment horizontal="center" vertical="center" wrapText="1"/>
    </xf>
    <xf numFmtId="0" fontId="17" fillId="6" borderId="60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7" borderId="67" xfId="0" applyFont="1" applyFill="1" applyBorder="1" applyAlignment="1">
      <alignment horizontal="center" vertical="center" wrapText="1"/>
    </xf>
    <xf numFmtId="0" fontId="24" fillId="6" borderId="70" xfId="0" applyFont="1" applyFill="1" applyBorder="1" applyAlignment="1">
      <alignment horizontal="center" vertical="center"/>
    </xf>
    <xf numFmtId="0" fontId="24" fillId="6" borderId="62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 wrapText="1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apport%20statistique%20secteur%20public\2021\Data\jaarrapport%202021%20%20hoofdstuk%205%20-%20public%20-%20arbeidsplaa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3">
          <cell r="A3" t="str">
            <v>inconnu</v>
          </cell>
        </row>
        <row r="217">
          <cell r="A217" t="str">
            <v>inconnu</v>
          </cell>
          <cell r="B217">
            <v>440</v>
          </cell>
          <cell r="C217">
            <v>1.4733951712821887</v>
          </cell>
          <cell r="D217">
            <v>440</v>
          </cell>
          <cell r="E217">
            <v>1.4733951712821887</v>
          </cell>
        </row>
        <row r="218">
          <cell r="A218" t="str">
            <v>0,00</v>
          </cell>
          <cell r="B218">
            <v>281</v>
          </cell>
          <cell r="C218">
            <v>0.94096373438703407</v>
          </cell>
          <cell r="D218">
            <v>281</v>
          </cell>
          <cell r="E218">
            <v>0.94096373438703407</v>
          </cell>
        </row>
        <row r="219">
          <cell r="A219" t="str">
            <v>1,00</v>
          </cell>
          <cell r="B219">
            <v>239</v>
          </cell>
          <cell r="C219">
            <v>0.80032146803737059</v>
          </cell>
          <cell r="D219">
            <v>239</v>
          </cell>
          <cell r="E219">
            <v>0.80032146803737059</v>
          </cell>
        </row>
        <row r="220">
          <cell r="A220" t="str">
            <v>2,00</v>
          </cell>
          <cell r="B220">
            <v>174</v>
          </cell>
          <cell r="C220">
            <v>0.5826608177343201</v>
          </cell>
          <cell r="D220">
            <v>174</v>
          </cell>
          <cell r="E220">
            <v>0.5826608177343201</v>
          </cell>
        </row>
        <row r="221">
          <cell r="A221" t="str">
            <v>3,00</v>
          </cell>
          <cell r="B221">
            <v>155</v>
          </cell>
          <cell r="C221">
            <v>0.51903693533804374</v>
          </cell>
          <cell r="D221">
            <v>155</v>
          </cell>
          <cell r="E221">
            <v>0.51903693533804374</v>
          </cell>
        </row>
        <row r="222">
          <cell r="A222" t="str">
            <v>4,00</v>
          </cell>
          <cell r="B222">
            <v>142</v>
          </cell>
          <cell r="C222">
            <v>0.47550480527743366</v>
          </cell>
          <cell r="D222">
            <v>142</v>
          </cell>
          <cell r="E222">
            <v>0.47550480527743366</v>
          </cell>
        </row>
        <row r="223">
          <cell r="A223" t="str">
            <v>5,00</v>
          </cell>
          <cell r="B223">
            <v>214</v>
          </cell>
          <cell r="C223">
            <v>0.71660583330542815</v>
          </cell>
          <cell r="D223">
            <v>214</v>
          </cell>
          <cell r="E223">
            <v>0.71660583330542815</v>
          </cell>
        </row>
        <row r="224">
          <cell r="A224" t="str">
            <v>6,00</v>
          </cell>
          <cell r="B224">
            <v>446</v>
          </cell>
          <cell r="C224">
            <v>1.4934869236178547</v>
          </cell>
          <cell r="D224">
            <v>446</v>
          </cell>
          <cell r="E224">
            <v>1.4934869236178547</v>
          </cell>
        </row>
        <row r="225">
          <cell r="A225" t="str">
            <v>7,00</v>
          </cell>
          <cell r="B225">
            <v>1043</v>
          </cell>
          <cell r="C225">
            <v>3.4926162810166428</v>
          </cell>
          <cell r="D225">
            <v>1043</v>
          </cell>
          <cell r="E225">
            <v>3.4926162810166428</v>
          </cell>
        </row>
        <row r="226">
          <cell r="A226" t="str">
            <v>8,00</v>
          </cell>
          <cell r="B226">
            <v>2326</v>
          </cell>
          <cell r="C226">
            <v>7.7889026554599328</v>
          </cell>
          <cell r="D226">
            <v>2326</v>
          </cell>
          <cell r="E226">
            <v>7.7889026554599328</v>
          </cell>
        </row>
        <row r="227">
          <cell r="A227" t="str">
            <v>9,00</v>
          </cell>
          <cell r="B227">
            <v>2912</v>
          </cell>
          <cell r="C227">
            <v>9.7511971335766674</v>
          </cell>
          <cell r="D227">
            <v>2912</v>
          </cell>
          <cell r="E227">
            <v>9.7511971335766674</v>
          </cell>
        </row>
        <row r="228">
          <cell r="A228" t="str">
            <v>10,00</v>
          </cell>
          <cell r="B228">
            <v>3913</v>
          </cell>
          <cell r="C228">
            <v>13.103171148243643</v>
          </cell>
          <cell r="D228">
            <v>3913</v>
          </cell>
          <cell r="E228">
            <v>13.103171148243643</v>
          </cell>
        </row>
        <row r="229">
          <cell r="A229" t="str">
            <v>11,00</v>
          </cell>
          <cell r="B229">
            <v>3440</v>
          </cell>
          <cell r="C229">
            <v>11.519271339115294</v>
          </cell>
          <cell r="D229">
            <v>3440</v>
          </cell>
          <cell r="E229">
            <v>11.519271339115294</v>
          </cell>
        </row>
        <row r="230">
          <cell r="A230" t="str">
            <v>12,00</v>
          </cell>
          <cell r="B230">
            <v>1935</v>
          </cell>
          <cell r="C230">
            <v>6.4795901282523518</v>
          </cell>
          <cell r="D230">
            <v>1935</v>
          </cell>
          <cell r="E230">
            <v>6.4795901282523518</v>
          </cell>
        </row>
        <row r="231">
          <cell r="A231" t="str">
            <v>13,00</v>
          </cell>
          <cell r="B231">
            <v>2290</v>
          </cell>
          <cell r="C231">
            <v>7.6683521414459372</v>
          </cell>
          <cell r="D231">
            <v>2290</v>
          </cell>
          <cell r="E231">
            <v>7.6683521414459372</v>
          </cell>
        </row>
        <row r="232">
          <cell r="A232" t="str">
            <v>14,00</v>
          </cell>
          <cell r="B232">
            <v>2611</v>
          </cell>
          <cell r="C232">
            <v>8.7432608914040788</v>
          </cell>
          <cell r="D232">
            <v>2611</v>
          </cell>
          <cell r="E232">
            <v>8.7432608914040788</v>
          </cell>
        </row>
        <row r="233">
          <cell r="A233" t="str">
            <v>15,00</v>
          </cell>
          <cell r="B233">
            <v>2195</v>
          </cell>
          <cell r="C233">
            <v>7.3502327294645546</v>
          </cell>
          <cell r="D233">
            <v>2195</v>
          </cell>
          <cell r="E233">
            <v>7.3502327294645546</v>
          </cell>
        </row>
        <row r="234">
          <cell r="A234" t="str">
            <v>16,00</v>
          </cell>
          <cell r="B234">
            <v>1331</v>
          </cell>
          <cell r="C234">
            <v>4.4570203931286203</v>
          </cell>
          <cell r="D234">
            <v>1331</v>
          </cell>
          <cell r="E234">
            <v>4.4570203931286203</v>
          </cell>
        </row>
        <row r="235">
          <cell r="A235" t="str">
            <v>17,00</v>
          </cell>
          <cell r="B235">
            <v>887</v>
          </cell>
          <cell r="C235">
            <v>2.970230720289321</v>
          </cell>
          <cell r="D235">
            <v>887</v>
          </cell>
          <cell r="E235">
            <v>2.970230720289321</v>
          </cell>
        </row>
        <row r="236">
          <cell r="A236" t="str">
            <v>18,00</v>
          </cell>
          <cell r="B236">
            <v>713</v>
          </cell>
          <cell r="C236">
            <v>2.387569902555001</v>
          </cell>
          <cell r="D236">
            <v>713</v>
          </cell>
          <cell r="E236">
            <v>2.387569902555001</v>
          </cell>
        </row>
        <row r="237">
          <cell r="A237" t="str">
            <v>19,00</v>
          </cell>
          <cell r="B237">
            <v>581</v>
          </cell>
          <cell r="C237">
            <v>1.9455513511703444</v>
          </cell>
          <cell r="D237">
            <v>581</v>
          </cell>
          <cell r="E237">
            <v>1.9455513511703444</v>
          </cell>
        </row>
        <row r="238">
          <cell r="A238" t="str">
            <v>20,00</v>
          </cell>
          <cell r="B238">
            <v>510</v>
          </cell>
          <cell r="C238">
            <v>1.7077989485316278</v>
          </cell>
          <cell r="D238">
            <v>510</v>
          </cell>
          <cell r="E238">
            <v>1.7077989485316278</v>
          </cell>
        </row>
        <row r="239">
          <cell r="A239" t="str">
            <v>21,00</v>
          </cell>
          <cell r="B239">
            <v>437</v>
          </cell>
          <cell r="C239">
            <v>1.4633492951143559</v>
          </cell>
          <cell r="D239">
            <v>437</v>
          </cell>
          <cell r="E239">
            <v>1.4633492951143559</v>
          </cell>
        </row>
        <row r="240">
          <cell r="A240" t="str">
            <v>22,00</v>
          </cell>
          <cell r="B240">
            <v>327</v>
          </cell>
          <cell r="C240">
            <v>1.0950005022938085</v>
          </cell>
          <cell r="D240">
            <v>327</v>
          </cell>
          <cell r="E240">
            <v>1.0950005022938085</v>
          </cell>
        </row>
        <row r="241">
          <cell r="A241" t="str">
            <v>23,00</v>
          </cell>
          <cell r="B241">
            <v>321</v>
          </cell>
          <cell r="C241">
            <v>1.0749087499581422</v>
          </cell>
          <cell r="D241">
            <v>321</v>
          </cell>
          <cell r="E241">
            <v>1.0749087499581422</v>
          </cell>
        </row>
        <row r="242">
          <cell r="A242" t="str">
            <v>Total</v>
          </cell>
          <cell r="B242">
            <v>29863</v>
          </cell>
          <cell r="C242">
            <v>100</v>
          </cell>
          <cell r="D242">
            <v>29863</v>
          </cell>
          <cell r="E242">
            <v>100</v>
          </cell>
        </row>
        <row r="370">
          <cell r="A370" t="str">
            <v>a-1ère heure</v>
          </cell>
          <cell r="B370">
            <v>853</v>
          </cell>
          <cell r="C370">
            <v>2.8563774570538794</v>
          </cell>
          <cell r="D370">
            <v>853</v>
          </cell>
          <cell r="E370">
            <v>2.8563774570538794</v>
          </cell>
        </row>
        <row r="371">
          <cell r="A371" t="str">
            <v>b-2ème heure</v>
          </cell>
          <cell r="B371">
            <v>1346</v>
          </cell>
          <cell r="C371">
            <v>4.5072497739677866</v>
          </cell>
          <cell r="D371">
            <v>1346</v>
          </cell>
          <cell r="E371">
            <v>4.5072497739677866</v>
          </cell>
        </row>
        <row r="372">
          <cell r="A372" t="str">
            <v>c-3ème heure</v>
          </cell>
          <cell r="B372">
            <v>1595</v>
          </cell>
          <cell r="C372">
            <v>5.3410574958979335</v>
          </cell>
          <cell r="D372">
            <v>1595</v>
          </cell>
          <cell r="E372">
            <v>5.3410574958979335</v>
          </cell>
        </row>
        <row r="373">
          <cell r="A373" t="str">
            <v>d-4ème heure</v>
          </cell>
          <cell r="B373">
            <v>1592</v>
          </cell>
          <cell r="C373">
            <v>5.3310116197301003</v>
          </cell>
          <cell r="D373">
            <v>1592</v>
          </cell>
          <cell r="E373">
            <v>5.3310116197301003</v>
          </cell>
        </row>
        <row r="374">
          <cell r="A374" t="str">
            <v>e-5ème heure</v>
          </cell>
          <cell r="B374">
            <v>1111</v>
          </cell>
          <cell r="C374">
            <v>3.7203228074875265</v>
          </cell>
          <cell r="D374">
            <v>1111</v>
          </cell>
          <cell r="E374">
            <v>3.7203228074875265</v>
          </cell>
        </row>
        <row r="375">
          <cell r="A375" t="str">
            <v>f-6ème heure</v>
          </cell>
          <cell r="B375">
            <v>913</v>
          </cell>
          <cell r="C375">
            <v>3.0572949804105418</v>
          </cell>
          <cell r="D375">
            <v>913</v>
          </cell>
          <cell r="E375">
            <v>3.0572949804105418</v>
          </cell>
        </row>
        <row r="376">
          <cell r="A376" t="str">
            <v>g-7ème heure</v>
          </cell>
          <cell r="B376">
            <v>1044</v>
          </cell>
          <cell r="C376">
            <v>3.4959649064059204</v>
          </cell>
          <cell r="D376">
            <v>1044</v>
          </cell>
          <cell r="E376">
            <v>3.4959649064059204</v>
          </cell>
        </row>
        <row r="377">
          <cell r="A377" t="str">
            <v>h-8ème heure</v>
          </cell>
          <cell r="B377">
            <v>1063</v>
          </cell>
          <cell r="C377">
            <v>3.5595887888021966</v>
          </cell>
          <cell r="D377">
            <v>1063</v>
          </cell>
          <cell r="E377">
            <v>3.5595887888021966</v>
          </cell>
        </row>
        <row r="378">
          <cell r="A378" t="str">
            <v>i-9ème heure</v>
          </cell>
          <cell r="B378">
            <v>486</v>
          </cell>
          <cell r="C378">
            <v>1.6274319391889631</v>
          </cell>
          <cell r="D378">
            <v>486</v>
          </cell>
          <cell r="E378">
            <v>1.6274319391889631</v>
          </cell>
        </row>
        <row r="379">
          <cell r="A379" t="str">
            <v>j-10ème heure</v>
          </cell>
          <cell r="B379">
            <v>192</v>
          </cell>
          <cell r="C379">
            <v>0.64293607474131875</v>
          </cell>
          <cell r="D379">
            <v>192</v>
          </cell>
          <cell r="E379">
            <v>0.64293607474131875</v>
          </cell>
        </row>
        <row r="380">
          <cell r="A380" t="str">
            <v>k-&gt; 11ème heure</v>
          </cell>
          <cell r="B380">
            <v>316</v>
          </cell>
          <cell r="C380">
            <v>1.0581656230117535</v>
          </cell>
          <cell r="D380">
            <v>316</v>
          </cell>
          <cell r="E380">
            <v>1.0581656230117535</v>
          </cell>
        </row>
        <row r="381">
          <cell r="A381" t="str">
            <v>l-Inconnu</v>
          </cell>
          <cell r="B381">
            <v>19352</v>
          </cell>
          <cell r="C381">
            <v>64.802598533302074</v>
          </cell>
          <cell r="D381">
            <v>19352</v>
          </cell>
          <cell r="E381">
            <v>64.802598533302074</v>
          </cell>
        </row>
        <row r="382">
          <cell r="A382" t="str">
            <v>Total</v>
          </cell>
          <cell r="B382">
            <v>29863</v>
          </cell>
          <cell r="C382">
            <v>100</v>
          </cell>
          <cell r="D382">
            <v>29863</v>
          </cell>
          <cell r="E382">
            <v>100</v>
          </cell>
        </row>
        <row r="385">
          <cell r="A385" t="str">
            <v>5.3.1.  Arbeidsplaatsongevallen volgens dag van het ongeval : evolutie 2011 - 2021</v>
          </cell>
        </row>
        <row r="386">
          <cell r="B386" t="str">
            <v>Total</v>
          </cell>
        </row>
        <row r="387">
          <cell r="A387" t="str">
            <v>a-Lundi</v>
          </cell>
          <cell r="B387">
            <v>5950</v>
          </cell>
          <cell r="C387">
            <v>19.924321066202324</v>
          </cell>
        </row>
        <row r="388">
          <cell r="A388" t="str">
            <v>b-Mardi</v>
          </cell>
          <cell r="B388">
            <v>6054</v>
          </cell>
          <cell r="C388">
            <v>20.272578106687206</v>
          </cell>
        </row>
        <row r="389">
          <cell r="A389" t="str">
            <v>c-Mercredi</v>
          </cell>
          <cell r="B389">
            <v>4897</v>
          </cell>
          <cell r="C389">
            <v>16.398218531292905</v>
          </cell>
        </row>
        <row r="390">
          <cell r="A390" t="str">
            <v>d-Jeudi</v>
          </cell>
          <cell r="B390">
            <v>5451</v>
          </cell>
          <cell r="C390">
            <v>18.253356996952753</v>
          </cell>
        </row>
        <row r="391">
          <cell r="A391" t="str">
            <v>e-Vendredi</v>
          </cell>
          <cell r="B391">
            <v>4490</v>
          </cell>
          <cell r="C391">
            <v>15.035327997856877</v>
          </cell>
        </row>
        <row r="392">
          <cell r="A392" t="str">
            <v>f-Samedi</v>
          </cell>
          <cell r="B392">
            <v>1543</v>
          </cell>
          <cell r="C392">
            <v>5.1669289756554937</v>
          </cell>
        </row>
        <row r="393">
          <cell r="A393" t="str">
            <v>g-Dimanche</v>
          </cell>
          <cell r="B393">
            <v>1478</v>
          </cell>
          <cell r="C393">
            <v>4.9492683253524428</v>
          </cell>
        </row>
        <row r="394">
          <cell r="A394" t="str">
            <v>Total</v>
          </cell>
          <cell r="B394">
            <v>29863</v>
          </cell>
          <cell r="C394">
            <v>100</v>
          </cell>
        </row>
        <row r="397">
          <cell r="A397" t="str">
            <v>5.3.2.  Arbeidsplaatsongevallen volgens dag van het ongeval : verdeling volgens gevolgen- 2021</v>
          </cell>
        </row>
        <row r="398">
          <cell r="B398" t="str">
            <v>1-CSS</v>
          </cell>
          <cell r="D398" t="str">
            <v>2-IT &lt;= 6 MOIS</v>
          </cell>
          <cell r="F398" t="str">
            <v>3-IT &gt; 6 MOIS</v>
          </cell>
          <cell r="H398" t="str">
            <v>4-Mortel</v>
          </cell>
          <cell r="J398" t="str">
            <v>Total</v>
          </cell>
        </row>
        <row r="399">
          <cell r="A399" t="str">
            <v>a-Lundi</v>
          </cell>
          <cell r="B399">
            <v>1862</v>
          </cell>
          <cell r="C399">
            <v>18.798586572438161</v>
          </cell>
          <cell r="D399">
            <v>3857</v>
          </cell>
          <cell r="E399">
            <v>20.449605005036847</v>
          </cell>
          <cell r="F399">
            <v>230</v>
          </cell>
          <cell r="G399">
            <v>21.00456621004566</v>
          </cell>
          <cell r="H399">
            <v>1</v>
          </cell>
          <cell r="I399">
            <v>50</v>
          </cell>
          <cell r="J399">
            <v>5950</v>
          </cell>
          <cell r="K399">
            <v>19.924321066202324</v>
          </cell>
        </row>
        <row r="400">
          <cell r="A400" t="str">
            <v>b-Mardi</v>
          </cell>
          <cell r="B400">
            <v>2059</v>
          </cell>
          <cell r="C400">
            <v>20.787481070166582</v>
          </cell>
          <cell r="D400">
            <v>3778</v>
          </cell>
          <cell r="E400">
            <v>20.030751285721859</v>
          </cell>
          <cell r="F400">
            <v>216</v>
          </cell>
          <cell r="G400">
            <v>19.726027397260275</v>
          </cell>
          <cell r="H400">
            <v>1</v>
          </cell>
          <cell r="I400">
            <v>50</v>
          </cell>
          <cell r="J400">
            <v>6054</v>
          </cell>
          <cell r="K400">
            <v>20.272578106687206</v>
          </cell>
        </row>
        <row r="401">
          <cell r="A401" t="str">
            <v>c-Mercredi</v>
          </cell>
          <cell r="B401">
            <v>1567</v>
          </cell>
          <cell r="C401">
            <v>15.820292781423523</v>
          </cell>
          <cell r="D401">
            <v>3164</v>
          </cell>
          <cell r="E401">
            <v>16.775356555856</v>
          </cell>
          <cell r="F401">
            <v>166</v>
          </cell>
          <cell r="G401">
            <v>15.159817351598173</v>
          </cell>
          <cell r="H401">
            <v>0</v>
          </cell>
          <cell r="I401">
            <v>0</v>
          </cell>
          <cell r="J401">
            <v>4897</v>
          </cell>
          <cell r="K401">
            <v>16.398218531292905</v>
          </cell>
        </row>
        <row r="402">
          <cell r="A402" t="str">
            <v>d-Jeudi</v>
          </cell>
          <cell r="B402">
            <v>1838</v>
          </cell>
          <cell r="C402">
            <v>18.556284704694598</v>
          </cell>
          <cell r="D402">
            <v>3434</v>
          </cell>
          <cell r="E402">
            <v>18.206881925666721</v>
          </cell>
          <cell r="F402">
            <v>179</v>
          </cell>
          <cell r="G402">
            <v>16.347031963470322</v>
          </cell>
          <cell r="H402">
            <v>0</v>
          </cell>
          <cell r="I402">
            <v>0</v>
          </cell>
          <cell r="J402">
            <v>5451</v>
          </cell>
          <cell r="K402">
            <v>18.253356996952753</v>
          </cell>
        </row>
        <row r="403">
          <cell r="A403" t="str">
            <v>e-Vendredi</v>
          </cell>
          <cell r="B403">
            <v>1692</v>
          </cell>
          <cell r="C403">
            <v>17.082281675921251</v>
          </cell>
          <cell r="D403">
            <v>2594</v>
          </cell>
          <cell r="E403">
            <v>13.753247441811146</v>
          </cell>
          <cell r="F403">
            <v>204</v>
          </cell>
          <cell r="G403">
            <v>18.63013698630137</v>
          </cell>
          <cell r="H403">
            <v>0</v>
          </cell>
          <cell r="I403">
            <v>0</v>
          </cell>
          <cell r="J403">
            <v>4490</v>
          </cell>
          <cell r="K403">
            <v>15.035327997856877</v>
          </cell>
        </row>
        <row r="404">
          <cell r="A404" t="str">
            <v>f-Samedi</v>
          </cell>
          <cell r="B404">
            <v>462</v>
          </cell>
          <cell r="C404">
            <v>4.6643109540636045</v>
          </cell>
          <cell r="D404">
            <v>1030</v>
          </cell>
          <cell r="E404">
            <v>5.4610041885371921</v>
          </cell>
          <cell r="F404">
            <v>51</v>
          </cell>
          <cell r="G404">
            <v>4.6575342465753424</v>
          </cell>
          <cell r="H404">
            <v>0</v>
          </cell>
          <cell r="I404">
            <v>0</v>
          </cell>
          <cell r="J404">
            <v>1543</v>
          </cell>
          <cell r="K404">
            <v>5.1669289756554937</v>
          </cell>
        </row>
        <row r="405">
          <cell r="A405" t="str">
            <v>g-Dimanche</v>
          </cell>
          <cell r="B405">
            <v>425</v>
          </cell>
          <cell r="C405">
            <v>4.2907622412922768</v>
          </cell>
          <cell r="D405">
            <v>1004</v>
          </cell>
          <cell r="E405">
            <v>5.3231535973702355</v>
          </cell>
          <cell r="F405">
            <v>49</v>
          </cell>
          <cell r="G405">
            <v>4.474885844748858</v>
          </cell>
          <cell r="H405">
            <v>0</v>
          </cell>
          <cell r="I405">
            <v>0</v>
          </cell>
          <cell r="J405">
            <v>1478</v>
          </cell>
          <cell r="K405">
            <v>4.9492683253524428</v>
          </cell>
        </row>
        <row r="406">
          <cell r="A406" t="str">
            <v>Total</v>
          </cell>
          <cell r="B406">
            <v>9905</v>
          </cell>
          <cell r="C406">
            <v>100</v>
          </cell>
          <cell r="D406">
            <v>18861</v>
          </cell>
          <cell r="E406">
            <v>100</v>
          </cell>
          <cell r="F406">
            <v>1095</v>
          </cell>
          <cell r="G406">
            <v>100</v>
          </cell>
          <cell r="H406">
            <v>2</v>
          </cell>
          <cell r="I406">
            <v>100</v>
          </cell>
          <cell r="J406">
            <v>29863</v>
          </cell>
          <cell r="K406">
            <v>100</v>
          </cell>
        </row>
        <row r="409">
          <cell r="A409" t="str">
            <v>5.3.3.  Arbeidsplaatsongevallen volgens dag van het ongeval  : verdeling volgens gevolgen en geslacht - 2021</v>
          </cell>
        </row>
        <row r="410">
          <cell r="H410" t="str">
            <v>1- Femme</v>
          </cell>
          <cell r="R410" t="str">
            <v>2- Homme</v>
          </cell>
          <cell r="T410" t="str">
            <v>Total</v>
          </cell>
        </row>
        <row r="411">
          <cell r="B411" t="str">
            <v>1-CSS</v>
          </cell>
          <cell r="D411" t="str">
            <v>2-IT &lt;= 6 MOIS</v>
          </cell>
          <cell r="F411" t="str">
            <v>3-IT &gt; 6 MOIS</v>
          </cell>
          <cell r="H411" t="str">
            <v>Total</v>
          </cell>
          <cell r="J411" t="str">
            <v>1-CSS</v>
          </cell>
          <cell r="L411" t="str">
            <v>2-IT &lt;= 6 MOIS</v>
          </cell>
          <cell r="N411" t="str">
            <v>3-IT &gt; 6 MOIS</v>
          </cell>
          <cell r="P411" t="str">
            <v>4-Mortel</v>
          </cell>
          <cell r="R411" t="str">
            <v>Total</v>
          </cell>
        </row>
        <row r="412">
          <cell r="A412" t="str">
            <v>a-Lundi</v>
          </cell>
          <cell r="B412">
            <v>1099</v>
          </cell>
          <cell r="C412">
            <v>19.34518570674177</v>
          </cell>
          <cell r="D412">
            <v>1665</v>
          </cell>
          <cell r="E412">
            <v>21.401028277634961</v>
          </cell>
          <cell r="F412">
            <v>111</v>
          </cell>
          <cell r="G412">
            <v>22.560975609756095</v>
          </cell>
          <cell r="H412">
            <v>2875</v>
          </cell>
          <cell r="I412">
            <v>20.604887837740986</v>
          </cell>
          <cell r="J412">
            <v>763</v>
          </cell>
          <cell r="K412">
            <v>18.063446969696969</v>
          </cell>
          <cell r="L412">
            <v>2192</v>
          </cell>
          <cell r="M412">
            <v>19.781608158108472</v>
          </cell>
          <cell r="N412">
            <v>119</v>
          </cell>
          <cell r="O412">
            <v>19.734660033167494</v>
          </cell>
          <cell r="P412">
            <v>1</v>
          </cell>
          <cell r="Q412">
            <v>50</v>
          </cell>
          <cell r="R412">
            <v>3075</v>
          </cell>
          <cell r="S412">
            <v>19.327467001885605</v>
          </cell>
          <cell r="T412">
            <v>5950</v>
          </cell>
          <cell r="U412">
            <v>19.924321066202324</v>
          </cell>
        </row>
        <row r="413">
          <cell r="A413" t="str">
            <v>b-Mardi</v>
          </cell>
          <cell r="B413">
            <v>1223</v>
          </cell>
          <cell r="C413">
            <v>21.527900017602537</v>
          </cell>
          <cell r="D413">
            <v>1614</v>
          </cell>
          <cell r="E413">
            <v>20.745501285347039</v>
          </cell>
          <cell r="F413">
            <v>100</v>
          </cell>
          <cell r="G413">
            <v>20.325203252032519</v>
          </cell>
          <cell r="H413">
            <v>2937</v>
          </cell>
          <cell r="I413">
            <v>21.049236723285318</v>
          </cell>
          <cell r="J413">
            <v>836</v>
          </cell>
          <cell r="K413">
            <v>19.791666666666664</v>
          </cell>
          <cell r="L413">
            <v>2164</v>
          </cell>
          <cell r="M413">
            <v>19.528923382366212</v>
          </cell>
          <cell r="N413">
            <v>116</v>
          </cell>
          <cell r="O413">
            <v>19.237147595356554</v>
          </cell>
          <cell r="P413">
            <v>1</v>
          </cell>
          <cell r="Q413">
            <v>50</v>
          </cell>
          <cell r="R413">
            <v>3117</v>
          </cell>
          <cell r="S413">
            <v>19.591451917033311</v>
          </cell>
          <cell r="T413">
            <v>6054</v>
          </cell>
          <cell r="U413">
            <v>20.272578106687206</v>
          </cell>
        </row>
        <row r="414">
          <cell r="A414" t="str">
            <v>c-Mercredi</v>
          </cell>
          <cell r="B414">
            <v>862</v>
          </cell>
          <cell r="C414">
            <v>15.173384967435311</v>
          </cell>
          <cell r="D414">
            <v>1253</v>
          </cell>
          <cell r="E414">
            <v>16.105398457583547</v>
          </cell>
          <cell r="F414">
            <v>66</v>
          </cell>
          <cell r="G414">
            <v>13.414634146341463</v>
          </cell>
          <cell r="H414">
            <v>2181</v>
          </cell>
          <cell r="I414">
            <v>15.631047086648033</v>
          </cell>
          <cell r="J414">
            <v>705</v>
          </cell>
          <cell r="K414">
            <v>16.69034090909091</v>
          </cell>
          <cell r="L414">
            <v>1911</v>
          </cell>
          <cell r="M414">
            <v>17.245735944409351</v>
          </cell>
          <cell r="N414">
            <v>100</v>
          </cell>
          <cell r="O414">
            <v>16.58374792703151</v>
          </cell>
          <cell r="P414">
            <v>0</v>
          </cell>
          <cell r="Q414">
            <v>0</v>
          </cell>
          <cell r="R414">
            <v>2716</v>
          </cell>
          <cell r="S414">
            <v>17.071024512884978</v>
          </cell>
          <cell r="T414">
            <v>4897</v>
          </cell>
          <cell r="U414">
            <v>16.398218531292905</v>
          </cell>
        </row>
        <row r="415">
          <cell r="A415" t="str">
            <v>d-Jeudi</v>
          </cell>
          <cell r="B415">
            <v>1059</v>
          </cell>
          <cell r="C415">
            <v>18.641084316141523</v>
          </cell>
          <cell r="D415">
            <v>1444</v>
          </cell>
          <cell r="E415">
            <v>18.560411311053983</v>
          </cell>
          <cell r="F415">
            <v>84</v>
          </cell>
          <cell r="G415">
            <v>17.073170731707318</v>
          </cell>
          <cell r="H415">
            <v>2587</v>
          </cell>
          <cell r="I415">
            <v>18.540815595212496</v>
          </cell>
          <cell r="J415">
            <v>779</v>
          </cell>
          <cell r="K415">
            <v>18.442234848484848</v>
          </cell>
          <cell r="L415">
            <v>1990</v>
          </cell>
          <cell r="M415">
            <v>17.958667990253588</v>
          </cell>
          <cell r="N415">
            <v>95</v>
          </cell>
          <cell r="O415">
            <v>15.754560530679932</v>
          </cell>
          <cell r="P415">
            <v>0</v>
          </cell>
          <cell r="Q415">
            <v>0</v>
          </cell>
          <cell r="R415">
            <v>2864</v>
          </cell>
          <cell r="S415">
            <v>18.001257071024511</v>
          </cell>
          <cell r="T415">
            <v>5451</v>
          </cell>
          <cell r="U415">
            <v>18.253356996952753</v>
          </cell>
        </row>
        <row r="416">
          <cell r="A416" t="str">
            <v>e-Vendredi</v>
          </cell>
          <cell r="B416">
            <v>1023</v>
          </cell>
          <cell r="C416">
            <v>18.007393064601303</v>
          </cell>
          <cell r="D416">
            <v>1140</v>
          </cell>
          <cell r="E416">
            <v>14.652956298200515</v>
          </cell>
          <cell r="F416">
            <v>99</v>
          </cell>
          <cell r="G416">
            <v>20.121951219512198</v>
          </cell>
          <cell r="H416">
            <v>2262</v>
          </cell>
          <cell r="I416">
            <v>16.211567404859171</v>
          </cell>
          <cell r="J416">
            <v>669</v>
          </cell>
          <cell r="K416">
            <v>15.838068181818182</v>
          </cell>
          <cell r="L416">
            <v>1454</v>
          </cell>
          <cell r="M416">
            <v>13.121559426044577</v>
          </cell>
          <cell r="N416">
            <v>105</v>
          </cell>
          <cell r="O416">
            <v>17.412935323383085</v>
          </cell>
          <cell r="P416">
            <v>0</v>
          </cell>
          <cell r="Q416">
            <v>0</v>
          </cell>
          <cell r="R416">
            <v>2228</v>
          </cell>
          <cell r="S416">
            <v>14.003771213073538</v>
          </cell>
          <cell r="T416">
            <v>4490</v>
          </cell>
          <cell r="U416">
            <v>15.035327997856877</v>
          </cell>
        </row>
        <row r="417">
          <cell r="A417" t="str">
            <v>f-Samedi</v>
          </cell>
          <cell r="B417">
            <v>213</v>
          </cell>
          <cell r="C417">
            <v>3.7493399049463125</v>
          </cell>
          <cell r="D417">
            <v>314</v>
          </cell>
          <cell r="E417">
            <v>4.0359897172236501</v>
          </cell>
          <cell r="F417">
            <v>16</v>
          </cell>
          <cell r="G417">
            <v>3.2520325203252036</v>
          </cell>
          <cell r="H417">
            <v>543</v>
          </cell>
          <cell r="I417">
            <v>3.8916362072672546</v>
          </cell>
          <cell r="J417">
            <v>249</v>
          </cell>
          <cell r="K417">
            <v>5.8948863636363633</v>
          </cell>
          <cell r="L417">
            <v>716</v>
          </cell>
          <cell r="M417">
            <v>6.4615106939806877</v>
          </cell>
          <cell r="N417">
            <v>35</v>
          </cell>
          <cell r="O417">
            <v>5.804311774461028</v>
          </cell>
          <cell r="P417">
            <v>0</v>
          </cell>
          <cell r="Q417">
            <v>0</v>
          </cell>
          <cell r="R417">
            <v>1000</v>
          </cell>
          <cell r="S417">
            <v>6.2853551225644244</v>
          </cell>
          <cell r="T417">
            <v>1543</v>
          </cell>
          <cell r="U417">
            <v>5.1669289756554937</v>
          </cell>
        </row>
        <row r="418">
          <cell r="A418" t="str">
            <v>g-Dimanche</v>
          </cell>
          <cell r="B418">
            <v>202</v>
          </cell>
          <cell r="C418">
            <v>3.5557120225312446</v>
          </cell>
          <cell r="D418">
            <v>350</v>
          </cell>
          <cell r="E418">
            <v>4.4987146529562985</v>
          </cell>
          <cell r="F418">
            <v>16</v>
          </cell>
          <cell r="G418">
            <v>3.2520325203252036</v>
          </cell>
          <cell r="H418">
            <v>568</v>
          </cell>
          <cell r="I418">
            <v>4.0708091449867405</v>
          </cell>
          <cell r="J418">
            <v>223</v>
          </cell>
          <cell r="K418">
            <v>5.2793560606060597</v>
          </cell>
          <cell r="L418">
            <v>654</v>
          </cell>
          <cell r="M418">
            <v>5.901994404837108</v>
          </cell>
          <cell r="N418">
            <v>33</v>
          </cell>
          <cell r="O418">
            <v>5.4726368159203984</v>
          </cell>
          <cell r="P418">
            <v>0</v>
          </cell>
          <cell r="Q418">
            <v>0</v>
          </cell>
          <cell r="R418">
            <v>910</v>
          </cell>
          <cell r="S418">
            <v>5.7196731615336258</v>
          </cell>
          <cell r="T418">
            <v>1478</v>
          </cell>
          <cell r="U418">
            <v>4.9492683253524428</v>
          </cell>
        </row>
        <row r="419">
          <cell r="A419" t="str">
            <v>Total</v>
          </cell>
          <cell r="B419">
            <v>5681</v>
          </cell>
          <cell r="C419">
            <v>100</v>
          </cell>
          <cell r="D419">
            <v>7780</v>
          </cell>
          <cell r="E419">
            <v>100</v>
          </cell>
          <cell r="F419">
            <v>492</v>
          </cell>
          <cell r="G419">
            <v>100</v>
          </cell>
          <cell r="H419">
            <v>13953</v>
          </cell>
          <cell r="I419">
            <v>100</v>
          </cell>
          <cell r="J419">
            <v>4224</v>
          </cell>
          <cell r="K419">
            <v>100</v>
          </cell>
          <cell r="L419">
            <v>11081</v>
          </cell>
          <cell r="M419">
            <v>100</v>
          </cell>
          <cell r="N419">
            <v>603</v>
          </cell>
          <cell r="O419">
            <v>100</v>
          </cell>
          <cell r="P419">
            <v>2</v>
          </cell>
          <cell r="Q419">
            <v>100</v>
          </cell>
          <cell r="R419">
            <v>15910</v>
          </cell>
          <cell r="S419">
            <v>100</v>
          </cell>
          <cell r="T419">
            <v>29863</v>
          </cell>
          <cell r="U419">
            <v>100</v>
          </cell>
        </row>
        <row r="422">
          <cell r="A422" t="str">
            <v>5.3.4.  Arbeidsplaatsongevallen volgens dag van het ongeval : verdeling volgens gevolgen en generatie in absolute frequentie 2021</v>
          </cell>
        </row>
        <row r="423">
          <cell r="E423" t="str">
            <v>15 - 24 ans</v>
          </cell>
          <cell r="J423" t="str">
            <v>25 - 49 ans</v>
          </cell>
          <cell r="O423" t="str">
            <v>50 ans et plus</v>
          </cell>
          <cell r="P423" t="str">
            <v>Total</v>
          </cell>
        </row>
        <row r="424">
          <cell r="B424" t="str">
            <v>1-CSS</v>
          </cell>
          <cell r="C424" t="str">
            <v>2-IT &lt;= 6 MOIS</v>
          </cell>
          <cell r="D424" t="str">
            <v>3-IT &gt; 6 MOIS</v>
          </cell>
          <cell r="E424" t="str">
            <v>Total</v>
          </cell>
          <cell r="F424" t="str">
            <v>1-CSS</v>
          </cell>
          <cell r="G424" t="str">
            <v>2-IT &lt;= 6 MOIS</v>
          </cell>
          <cell r="H424" t="str">
            <v>3-IT &gt; 6 MOIS</v>
          </cell>
          <cell r="I424" t="str">
            <v>4-Mortel</v>
          </cell>
          <cell r="J424" t="str">
            <v>Total</v>
          </cell>
          <cell r="K424" t="str">
            <v>1-CSS</v>
          </cell>
          <cell r="L424" t="str">
            <v>2-IT &lt;= 6 MOIS</v>
          </cell>
          <cell r="M424" t="str">
            <v>3-IT &gt; 6 MOIS</v>
          </cell>
          <cell r="N424" t="str">
            <v>4-Mortel</v>
          </cell>
          <cell r="O424" t="str">
            <v>Total</v>
          </cell>
        </row>
        <row r="425">
          <cell r="A425" t="str">
            <v>a-Lundi</v>
          </cell>
          <cell r="B425">
            <v>140</v>
          </cell>
          <cell r="C425">
            <v>220</v>
          </cell>
          <cell r="D425">
            <v>3</v>
          </cell>
          <cell r="E425">
            <v>363</v>
          </cell>
          <cell r="F425">
            <v>1120</v>
          </cell>
          <cell r="G425">
            <v>2393</v>
          </cell>
          <cell r="H425">
            <v>116</v>
          </cell>
          <cell r="I425">
            <v>1</v>
          </cell>
          <cell r="J425">
            <v>3630</v>
          </cell>
          <cell r="K425">
            <v>602</v>
          </cell>
          <cell r="L425">
            <v>1244</v>
          </cell>
          <cell r="M425">
            <v>111</v>
          </cell>
          <cell r="N425">
            <v>0</v>
          </cell>
          <cell r="O425">
            <v>1957</v>
          </cell>
          <cell r="P425">
            <v>5950</v>
          </cell>
        </row>
        <row r="426">
          <cell r="A426" t="str">
            <v>b-Mardi</v>
          </cell>
          <cell r="B426">
            <v>134</v>
          </cell>
          <cell r="C426">
            <v>274</v>
          </cell>
          <cell r="D426">
            <v>2</v>
          </cell>
          <cell r="E426">
            <v>410</v>
          </cell>
          <cell r="F426">
            <v>1266</v>
          </cell>
          <cell r="G426">
            <v>2289</v>
          </cell>
          <cell r="H426">
            <v>93</v>
          </cell>
          <cell r="I426">
            <v>0</v>
          </cell>
          <cell r="J426">
            <v>3648</v>
          </cell>
          <cell r="K426">
            <v>659</v>
          </cell>
          <cell r="L426">
            <v>1215</v>
          </cell>
          <cell r="M426">
            <v>121</v>
          </cell>
          <cell r="N426">
            <v>1</v>
          </cell>
          <cell r="O426">
            <v>1996</v>
          </cell>
          <cell r="P426">
            <v>6054</v>
          </cell>
        </row>
        <row r="427">
          <cell r="A427" t="str">
            <v>c-Mercredi</v>
          </cell>
          <cell r="B427">
            <v>121</v>
          </cell>
          <cell r="C427">
            <v>212</v>
          </cell>
          <cell r="D427">
            <v>9</v>
          </cell>
          <cell r="E427">
            <v>342</v>
          </cell>
          <cell r="F427">
            <v>975</v>
          </cell>
          <cell r="G427">
            <v>1924</v>
          </cell>
          <cell r="H427">
            <v>73</v>
          </cell>
          <cell r="I427">
            <v>0</v>
          </cell>
          <cell r="J427">
            <v>2972</v>
          </cell>
          <cell r="K427">
            <v>471</v>
          </cell>
          <cell r="L427">
            <v>1028</v>
          </cell>
          <cell r="M427">
            <v>84</v>
          </cell>
          <cell r="N427">
            <v>0</v>
          </cell>
          <cell r="O427">
            <v>1583</v>
          </cell>
          <cell r="P427">
            <v>4897</v>
          </cell>
        </row>
        <row r="428">
          <cell r="A428" t="str">
            <v>d-Jeudi</v>
          </cell>
          <cell r="B428">
            <v>127</v>
          </cell>
          <cell r="C428">
            <v>224</v>
          </cell>
          <cell r="D428">
            <v>4</v>
          </cell>
          <cell r="E428">
            <v>355</v>
          </cell>
          <cell r="F428">
            <v>1162</v>
          </cell>
          <cell r="G428">
            <v>2101</v>
          </cell>
          <cell r="H428">
            <v>96</v>
          </cell>
          <cell r="I428">
            <v>0</v>
          </cell>
          <cell r="J428">
            <v>3359</v>
          </cell>
          <cell r="K428">
            <v>549</v>
          </cell>
          <cell r="L428">
            <v>1109</v>
          </cell>
          <cell r="M428">
            <v>79</v>
          </cell>
          <cell r="N428">
            <v>0</v>
          </cell>
          <cell r="O428">
            <v>1737</v>
          </cell>
          <cell r="P428">
            <v>5451</v>
          </cell>
        </row>
        <row r="429">
          <cell r="A429" t="str">
            <v>e-Vendredi</v>
          </cell>
          <cell r="B429">
            <v>116</v>
          </cell>
          <cell r="C429">
            <v>173</v>
          </cell>
          <cell r="D429">
            <v>4</v>
          </cell>
          <cell r="E429">
            <v>293</v>
          </cell>
          <cell r="F429">
            <v>1075</v>
          </cell>
          <cell r="G429">
            <v>1621</v>
          </cell>
          <cell r="H429">
            <v>109</v>
          </cell>
          <cell r="I429">
            <v>0</v>
          </cell>
          <cell r="J429">
            <v>2805</v>
          </cell>
          <cell r="K429">
            <v>501</v>
          </cell>
          <cell r="L429">
            <v>800</v>
          </cell>
          <cell r="M429">
            <v>91</v>
          </cell>
          <cell r="N429">
            <v>0</v>
          </cell>
          <cell r="O429">
            <v>1392</v>
          </cell>
          <cell r="P429">
            <v>4490</v>
          </cell>
        </row>
        <row r="430">
          <cell r="A430" t="str">
            <v>f-Samedi</v>
          </cell>
          <cell r="B430">
            <v>49</v>
          </cell>
          <cell r="C430">
            <v>64</v>
          </cell>
          <cell r="D430">
            <v>2</v>
          </cell>
          <cell r="E430">
            <v>115</v>
          </cell>
          <cell r="F430">
            <v>318</v>
          </cell>
          <cell r="G430">
            <v>751</v>
          </cell>
          <cell r="H430">
            <v>38</v>
          </cell>
          <cell r="I430">
            <v>0</v>
          </cell>
          <cell r="J430">
            <v>1107</v>
          </cell>
          <cell r="K430">
            <v>95</v>
          </cell>
          <cell r="L430">
            <v>215</v>
          </cell>
          <cell r="M430">
            <v>11</v>
          </cell>
          <cell r="N430">
            <v>0</v>
          </cell>
          <cell r="O430">
            <v>321</v>
          </cell>
          <cell r="P430">
            <v>1543</v>
          </cell>
        </row>
        <row r="431">
          <cell r="A431" t="str">
            <v>g-Dimanche</v>
          </cell>
          <cell r="B431">
            <v>34</v>
          </cell>
          <cell r="C431">
            <v>70</v>
          </cell>
          <cell r="D431">
            <v>1</v>
          </cell>
          <cell r="E431">
            <v>105</v>
          </cell>
          <cell r="F431">
            <v>310</v>
          </cell>
          <cell r="G431">
            <v>738</v>
          </cell>
          <cell r="H431">
            <v>31</v>
          </cell>
          <cell r="I431">
            <v>0</v>
          </cell>
          <cell r="J431">
            <v>1079</v>
          </cell>
          <cell r="K431">
            <v>81</v>
          </cell>
          <cell r="L431">
            <v>196</v>
          </cell>
          <cell r="M431">
            <v>17</v>
          </cell>
          <cell r="N431">
            <v>0</v>
          </cell>
          <cell r="O431">
            <v>294</v>
          </cell>
          <cell r="P431">
            <v>1478</v>
          </cell>
        </row>
        <row r="432">
          <cell r="A432" t="str">
            <v>Total</v>
          </cell>
          <cell r="B432">
            <v>721</v>
          </cell>
          <cell r="C432">
            <v>1237</v>
          </cell>
          <cell r="D432">
            <v>25</v>
          </cell>
          <cell r="E432">
            <v>1983</v>
          </cell>
          <cell r="F432">
            <v>6226</v>
          </cell>
          <cell r="G432">
            <v>11817</v>
          </cell>
          <cell r="H432">
            <v>556</v>
          </cell>
          <cell r="I432">
            <v>1</v>
          </cell>
          <cell r="J432">
            <v>18600</v>
          </cell>
          <cell r="K432">
            <v>2958</v>
          </cell>
          <cell r="L432">
            <v>5807</v>
          </cell>
          <cell r="M432">
            <v>514</v>
          </cell>
          <cell r="N432">
            <v>1</v>
          </cell>
          <cell r="O432">
            <v>9280</v>
          </cell>
          <cell r="P432">
            <v>29863</v>
          </cell>
        </row>
        <row r="435">
          <cell r="A435" t="str">
            <v>5.3.5.  Arbeidsplaatsongevallen volgens dag van het ongeval : verdeling volgens gevolgen en generatie in relatieve frequentie 2021</v>
          </cell>
        </row>
        <row r="436">
          <cell r="E436" t="str">
            <v>15 - 24 ans</v>
          </cell>
          <cell r="J436" t="str">
            <v>25 - 49 ans</v>
          </cell>
          <cell r="O436" t="str">
            <v>50 ans et plus</v>
          </cell>
          <cell r="P436" t="str">
            <v>Total</v>
          </cell>
        </row>
        <row r="437">
          <cell r="B437" t="str">
            <v>1-CSS</v>
          </cell>
          <cell r="C437" t="str">
            <v>2-IT &lt;= 6 MOIS</v>
          </cell>
          <cell r="D437" t="str">
            <v>3-IT &gt; 6 MOIS</v>
          </cell>
          <cell r="E437" t="str">
            <v>Total</v>
          </cell>
          <cell r="F437" t="str">
            <v>1-CSS</v>
          </cell>
          <cell r="G437" t="str">
            <v>2-IT &lt;= 6 MOIS</v>
          </cell>
          <cell r="H437" t="str">
            <v>3-IT &gt; 6 MOIS</v>
          </cell>
          <cell r="I437" t="str">
            <v>4-Mortel</v>
          </cell>
          <cell r="J437" t="str">
            <v>Total</v>
          </cell>
          <cell r="K437" t="str">
            <v>1-CSS</v>
          </cell>
          <cell r="L437" t="str">
            <v>2-IT &lt;= 6 MOIS</v>
          </cell>
          <cell r="M437" t="str">
            <v>3-IT &gt; 6 MOIS</v>
          </cell>
          <cell r="N437" t="str">
            <v>4-Mortel</v>
          </cell>
          <cell r="O437" t="str">
            <v>Total</v>
          </cell>
        </row>
        <row r="438">
          <cell r="A438" t="str">
            <v>a-Lundi</v>
          </cell>
          <cell r="B438">
            <v>19.417475728155338</v>
          </cell>
          <cell r="C438">
            <v>17.78496362166532</v>
          </cell>
          <cell r="D438">
            <v>12</v>
          </cell>
          <cell r="E438">
            <v>18.305597579425115</v>
          </cell>
          <cell r="F438">
            <v>17.989078059749438</v>
          </cell>
          <cell r="G438">
            <v>20.25048658712025</v>
          </cell>
          <cell r="H438">
            <v>20.863309352517987</v>
          </cell>
          <cell r="I438">
            <v>100</v>
          </cell>
          <cell r="J438">
            <v>19.516129032258064</v>
          </cell>
          <cell r="K438">
            <v>20.351588911426642</v>
          </cell>
          <cell r="L438">
            <v>21.422421215774065</v>
          </cell>
          <cell r="M438">
            <v>21.595330739299612</v>
          </cell>
          <cell r="N438">
            <v>0</v>
          </cell>
          <cell r="O438">
            <v>21.088362068965516</v>
          </cell>
          <cell r="P438">
            <v>19.924321066202324</v>
          </cell>
        </row>
        <row r="439">
          <cell r="A439" t="str">
            <v>b-Mardi</v>
          </cell>
          <cell r="B439">
            <v>18.585298196948681</v>
          </cell>
          <cell r="C439">
            <v>22.150363783346805</v>
          </cell>
          <cell r="D439">
            <v>8</v>
          </cell>
          <cell r="E439">
            <v>20.675743822491178</v>
          </cell>
          <cell r="F439">
            <v>20.334082878252492</v>
          </cell>
          <cell r="G439">
            <v>19.370398578319371</v>
          </cell>
          <cell r="H439">
            <v>16.726618705035971</v>
          </cell>
          <cell r="I439">
            <v>0</v>
          </cell>
          <cell r="J439">
            <v>19.612903225806452</v>
          </cell>
          <cell r="K439">
            <v>22.278566599053416</v>
          </cell>
          <cell r="L439">
            <v>20.923023936628212</v>
          </cell>
          <cell r="M439">
            <v>23.540856031128399</v>
          </cell>
          <cell r="N439">
            <v>100</v>
          </cell>
          <cell r="O439">
            <v>21.508620689655171</v>
          </cell>
          <cell r="P439">
            <v>20.272578106687206</v>
          </cell>
        </row>
        <row r="440">
          <cell r="A440" t="str">
            <v>c-Mercredi</v>
          </cell>
          <cell r="B440">
            <v>16.782246879334259</v>
          </cell>
          <cell r="C440">
            <v>17.13823767178658</v>
          </cell>
          <cell r="D440">
            <v>36</v>
          </cell>
          <cell r="E440">
            <v>17.246596066565807</v>
          </cell>
          <cell r="F440">
            <v>15.660134918085445</v>
          </cell>
          <cell r="G440">
            <v>16.281628162816279</v>
          </cell>
          <cell r="H440">
            <v>13.129496402877697</v>
          </cell>
          <cell r="I440">
            <v>0</v>
          </cell>
          <cell r="J440">
            <v>15.978494623655912</v>
          </cell>
          <cell r="K440">
            <v>15.922920892494929</v>
          </cell>
          <cell r="L440">
            <v>17.702772515929052</v>
          </cell>
          <cell r="M440">
            <v>16.342412451361866</v>
          </cell>
          <cell r="N440">
            <v>0</v>
          </cell>
          <cell r="O440">
            <v>17.058189655172416</v>
          </cell>
          <cell r="P440">
            <v>16.398218531292905</v>
          </cell>
        </row>
        <row r="441">
          <cell r="A441" t="str">
            <v>d-Jeudi</v>
          </cell>
          <cell r="B441">
            <v>17.614424410540916</v>
          </cell>
          <cell r="C441">
            <v>18.108326596604687</v>
          </cell>
          <cell r="D441">
            <v>16</v>
          </cell>
          <cell r="E441">
            <v>17.902168431669189</v>
          </cell>
          <cell r="F441">
            <v>18.663668486990044</v>
          </cell>
          <cell r="G441">
            <v>17.779470254717779</v>
          </cell>
          <cell r="H441">
            <v>17.266187050359711</v>
          </cell>
          <cell r="I441">
            <v>0</v>
          </cell>
          <cell r="J441">
            <v>18.059139784946236</v>
          </cell>
          <cell r="K441">
            <v>18.559837728194726</v>
          </cell>
          <cell r="L441">
            <v>19.097640778370931</v>
          </cell>
          <cell r="M441">
            <v>15.369649805447471</v>
          </cell>
          <cell r="N441">
            <v>0</v>
          </cell>
          <cell r="O441">
            <v>18.717672413793103</v>
          </cell>
          <cell r="P441">
            <v>18.253356996952753</v>
          </cell>
        </row>
        <row r="442">
          <cell r="A442" t="str">
            <v>e-Vendredi</v>
          </cell>
          <cell r="B442">
            <v>16.08876560332871</v>
          </cell>
          <cell r="C442">
            <v>13.985448666127729</v>
          </cell>
          <cell r="D442">
            <v>16</v>
          </cell>
          <cell r="E442">
            <v>14.775592536560767</v>
          </cell>
          <cell r="F442">
            <v>17.266302601991647</v>
          </cell>
          <cell r="G442">
            <v>13.717525598713717</v>
          </cell>
          <cell r="H442">
            <v>19.60431654676259</v>
          </cell>
          <cell r="I442">
            <v>0</v>
          </cell>
          <cell r="J442">
            <v>15.080645161290324</v>
          </cell>
          <cell r="K442">
            <v>16.937119675456387</v>
          </cell>
          <cell r="L442">
            <v>13.776476666092647</v>
          </cell>
          <cell r="M442">
            <v>17.704280155642024</v>
          </cell>
          <cell r="N442">
            <v>0</v>
          </cell>
          <cell r="O442">
            <v>15</v>
          </cell>
          <cell r="P442">
            <v>15.035327997856877</v>
          </cell>
        </row>
        <row r="443">
          <cell r="A443" t="str">
            <v>f-Samedi</v>
          </cell>
          <cell r="B443">
            <v>6.7961165048543686</v>
          </cell>
          <cell r="C443">
            <v>5.1738075990299111</v>
          </cell>
          <cell r="D443">
            <v>8</v>
          </cell>
          <cell r="E443">
            <v>5.7992939989914269</v>
          </cell>
          <cell r="F443">
            <v>5.1076132348217156</v>
          </cell>
          <cell r="G443">
            <v>6.3552509097063554</v>
          </cell>
          <cell r="H443">
            <v>6.8345323741007205</v>
          </cell>
          <cell r="I443">
            <v>0</v>
          </cell>
          <cell r="J443">
            <v>5.9516129032258069</v>
          </cell>
          <cell r="K443">
            <v>3.2116294793779581</v>
          </cell>
          <cell r="L443">
            <v>3.7024281040123985</v>
          </cell>
          <cell r="M443">
            <v>2.1400778210116731</v>
          </cell>
          <cell r="N443">
            <v>0</v>
          </cell>
          <cell r="O443">
            <v>3.4590517241379315</v>
          </cell>
          <cell r="P443">
            <v>5.1669289756554937</v>
          </cell>
        </row>
        <row r="444">
          <cell r="A444" t="str">
            <v>g-Dimanche</v>
          </cell>
          <cell r="B444">
            <v>4.7156726768377251</v>
          </cell>
          <cell r="C444">
            <v>5.6588520614389655</v>
          </cell>
          <cell r="D444">
            <v>4</v>
          </cell>
          <cell r="E444">
            <v>5.2950075642965206</v>
          </cell>
          <cell r="F444">
            <v>4.9791198201092195</v>
          </cell>
          <cell r="G444">
            <v>6.2452399086062451</v>
          </cell>
          <cell r="H444">
            <v>5.5755395683453237</v>
          </cell>
          <cell r="I444">
            <v>0</v>
          </cell>
          <cell r="J444">
            <v>5.801075268817204</v>
          </cell>
          <cell r="K444">
            <v>2.7383367139959431</v>
          </cell>
          <cell r="L444">
            <v>3.3752367831926984</v>
          </cell>
          <cell r="M444">
            <v>3.3073929961089501</v>
          </cell>
          <cell r="N444">
            <v>0</v>
          </cell>
          <cell r="O444">
            <v>3.1681034482758621</v>
          </cell>
          <cell r="P444">
            <v>4.9492683253524428</v>
          </cell>
        </row>
        <row r="445">
          <cell r="A445" t="str">
            <v>Total</v>
          </cell>
          <cell r="B445">
            <v>100</v>
          </cell>
          <cell r="C445">
            <v>100</v>
          </cell>
          <cell r="D445">
            <v>100</v>
          </cell>
          <cell r="E445">
            <v>100</v>
          </cell>
          <cell r="F445">
            <v>100</v>
          </cell>
          <cell r="G445">
            <v>100</v>
          </cell>
          <cell r="H445">
            <v>100</v>
          </cell>
          <cell r="I445">
            <v>100</v>
          </cell>
          <cell r="J445">
            <v>100</v>
          </cell>
          <cell r="K445">
            <v>100</v>
          </cell>
          <cell r="L445">
            <v>100</v>
          </cell>
          <cell r="M445">
            <v>100</v>
          </cell>
          <cell r="N445">
            <v>100</v>
          </cell>
          <cell r="O445">
            <v>100</v>
          </cell>
          <cell r="P445">
            <v>100</v>
          </cell>
        </row>
        <row r="448">
          <cell r="A448">
            <v>1</v>
          </cell>
          <cell r="B448">
            <v>2</v>
          </cell>
          <cell r="C448">
            <v>3</v>
          </cell>
          <cell r="D448">
            <v>4</v>
          </cell>
          <cell r="E448">
            <v>5</v>
          </cell>
          <cell r="F448">
            <v>6</v>
          </cell>
          <cell r="G448">
            <v>7</v>
          </cell>
          <cell r="H448">
            <v>8</v>
          </cell>
          <cell r="I448">
            <v>9</v>
          </cell>
          <cell r="J448">
            <v>10</v>
          </cell>
          <cell r="K448">
            <v>11</v>
          </cell>
          <cell r="L448">
            <v>12</v>
          </cell>
          <cell r="M448">
            <v>13</v>
          </cell>
          <cell r="N448">
            <v>14</v>
          </cell>
          <cell r="O448">
            <v>15</v>
          </cell>
          <cell r="P448">
            <v>16</v>
          </cell>
          <cell r="Q448">
            <v>17</v>
          </cell>
          <cell r="R448">
            <v>18</v>
          </cell>
          <cell r="S448">
            <v>19</v>
          </cell>
          <cell r="T448">
            <v>20</v>
          </cell>
          <cell r="U448">
            <v>21</v>
          </cell>
        </row>
        <row r="449">
          <cell r="A449" t="str">
            <v>5.3.6.  Arbeidsplaatsongevallen volgens dag van het ongeval : verdeling volgens gevolgen en aard van het werk (hoofd-/handarbeid) - 2021</v>
          </cell>
        </row>
        <row r="450">
          <cell r="H450" t="str">
            <v>Andere</v>
          </cell>
          <cell r="P450" t="str">
            <v>Contractueel arbeider</v>
          </cell>
        </row>
        <row r="451">
          <cell r="B451" t="str">
            <v>1-CSS</v>
          </cell>
          <cell r="D451" t="str">
            <v>2-IT &lt;= 6 MOIS</v>
          </cell>
          <cell r="F451" t="str">
            <v>3-IT &gt; 6 MOIS</v>
          </cell>
          <cell r="H451" t="str">
            <v>Total</v>
          </cell>
          <cell r="J451" t="str">
            <v>1-CSS</v>
          </cell>
          <cell r="L451" t="str">
            <v>2-IT &lt;= 6 MOIS</v>
          </cell>
          <cell r="N451" t="str">
            <v>3-IT &gt; 6 MOIS</v>
          </cell>
          <cell r="P451" t="str">
            <v>Total</v>
          </cell>
          <cell r="R451" t="str">
            <v>1-CSS</v>
          </cell>
          <cell r="T451" t="str">
            <v>2-IT &lt;= 6 MOIS</v>
          </cell>
        </row>
        <row r="452">
          <cell r="A452" t="str">
            <v>a-Lundi</v>
          </cell>
          <cell r="B452">
            <v>185</v>
          </cell>
          <cell r="C452">
            <v>19.290928050052138</v>
          </cell>
          <cell r="D452">
            <v>462</v>
          </cell>
          <cell r="E452">
            <v>20.551601423487547</v>
          </cell>
          <cell r="F452">
            <v>23</v>
          </cell>
          <cell r="G452">
            <v>23.958333333333336</v>
          </cell>
          <cell r="H452">
            <v>670</v>
          </cell>
          <cell r="I452">
            <v>20.284589766878593</v>
          </cell>
          <cell r="J452">
            <v>206</v>
          </cell>
          <cell r="K452">
            <v>19.922630560928432</v>
          </cell>
          <cell r="L452">
            <v>938</v>
          </cell>
          <cell r="M452">
            <v>22.861320984645381</v>
          </cell>
          <cell r="N452">
            <v>51</v>
          </cell>
          <cell r="O452">
            <v>26.842105263157897</v>
          </cell>
          <cell r="P452">
            <v>1195</v>
          </cell>
          <cell r="Q452">
            <v>22.432889055753709</v>
          </cell>
          <cell r="R452">
            <v>410</v>
          </cell>
          <cell r="S452">
            <v>18.661811561219846</v>
          </cell>
          <cell r="T452">
            <v>569</v>
          </cell>
          <cell r="U452">
            <v>19.915995799789989</v>
          </cell>
        </row>
        <row r="453">
          <cell r="A453" t="str">
            <v>b-Mardi</v>
          </cell>
          <cell r="B453">
            <v>197</v>
          </cell>
          <cell r="C453">
            <v>20.542231491136601</v>
          </cell>
          <cell r="D453">
            <v>519</v>
          </cell>
          <cell r="E453">
            <v>23.087188612099645</v>
          </cell>
          <cell r="F453">
            <v>15</v>
          </cell>
          <cell r="G453">
            <v>15.625</v>
          </cell>
          <cell r="H453">
            <v>731</v>
          </cell>
          <cell r="I453">
            <v>22.131395700877992</v>
          </cell>
          <cell r="J453">
            <v>219</v>
          </cell>
          <cell r="K453">
            <v>21.179883945841393</v>
          </cell>
          <cell r="L453">
            <v>854</v>
          </cell>
          <cell r="M453">
            <v>20.81403850840848</v>
          </cell>
          <cell r="N453">
            <v>38</v>
          </cell>
          <cell r="O453">
            <v>20</v>
          </cell>
          <cell r="P453">
            <v>1111</v>
          </cell>
          <cell r="Q453">
            <v>20.856016519617047</v>
          </cell>
          <cell r="R453">
            <v>417</v>
          </cell>
          <cell r="S453">
            <v>18.980427856167502</v>
          </cell>
          <cell r="T453">
            <v>555</v>
          </cell>
          <cell r="U453">
            <v>19.425971298564928</v>
          </cell>
        </row>
        <row r="454">
          <cell r="A454" t="str">
            <v>c-Mercredi</v>
          </cell>
          <cell r="B454">
            <v>155</v>
          </cell>
          <cell r="C454">
            <v>16.162669447340981</v>
          </cell>
          <cell r="D454">
            <v>419</v>
          </cell>
          <cell r="E454">
            <v>18.638790035587188</v>
          </cell>
          <cell r="F454">
            <v>15</v>
          </cell>
          <cell r="G454">
            <v>15.625</v>
          </cell>
          <cell r="H454">
            <v>589</v>
          </cell>
          <cell r="I454">
            <v>17.832273690584316</v>
          </cell>
          <cell r="J454">
            <v>194</v>
          </cell>
          <cell r="K454">
            <v>18.762088974854933</v>
          </cell>
          <cell r="L454">
            <v>765</v>
          </cell>
          <cell r="M454">
            <v>18.644893980014622</v>
          </cell>
          <cell r="N454">
            <v>32</v>
          </cell>
          <cell r="O454">
            <v>16.842105263157894</v>
          </cell>
          <cell r="P454">
            <v>991</v>
          </cell>
          <cell r="Q454">
            <v>18.603341467993243</v>
          </cell>
          <cell r="R454">
            <v>375</v>
          </cell>
          <cell r="S454">
            <v>17.068730086481565</v>
          </cell>
          <cell r="T454">
            <v>515</v>
          </cell>
          <cell r="U454">
            <v>18.025901295064752</v>
          </cell>
        </row>
        <row r="455">
          <cell r="A455" t="str">
            <v>d-Jeudi</v>
          </cell>
          <cell r="B455">
            <v>205</v>
          </cell>
          <cell r="C455">
            <v>21.376433785192908</v>
          </cell>
          <cell r="D455">
            <v>456</v>
          </cell>
          <cell r="E455">
            <v>20.284697508896798</v>
          </cell>
          <cell r="F455">
            <v>21</v>
          </cell>
          <cell r="G455">
            <v>21.875</v>
          </cell>
          <cell r="H455">
            <v>682</v>
          </cell>
          <cell r="I455">
            <v>20.647895852255523</v>
          </cell>
          <cell r="J455">
            <v>195</v>
          </cell>
          <cell r="K455">
            <v>18.858800773694391</v>
          </cell>
          <cell r="L455">
            <v>761</v>
          </cell>
          <cell r="M455">
            <v>18.547404338289056</v>
          </cell>
          <cell r="N455">
            <v>26</v>
          </cell>
          <cell r="O455">
            <v>13.684210526315791</v>
          </cell>
          <cell r="P455">
            <v>982</v>
          </cell>
          <cell r="Q455">
            <v>18.434390839121455</v>
          </cell>
          <cell r="R455">
            <v>394</v>
          </cell>
          <cell r="S455">
            <v>17.933545744196632</v>
          </cell>
          <cell r="T455">
            <v>503</v>
          </cell>
          <cell r="U455">
            <v>17.6058802940147</v>
          </cell>
        </row>
        <row r="456">
          <cell r="A456" t="str">
            <v>e-Vendredi</v>
          </cell>
          <cell r="B456">
            <v>176</v>
          </cell>
          <cell r="C456">
            <v>18.352450469238789</v>
          </cell>
          <cell r="D456">
            <v>318</v>
          </cell>
          <cell r="E456">
            <v>14.145907473309608</v>
          </cell>
          <cell r="F456">
            <v>17</v>
          </cell>
          <cell r="G456">
            <v>17.708333333333336</v>
          </cell>
          <cell r="H456">
            <v>511</v>
          </cell>
          <cell r="I456">
            <v>15.470784135634272</v>
          </cell>
          <cell r="J456">
            <v>171</v>
          </cell>
          <cell r="K456">
            <v>16.537717601547389</v>
          </cell>
          <cell r="L456">
            <v>532</v>
          </cell>
          <cell r="M456">
            <v>12.966122349500367</v>
          </cell>
          <cell r="N456">
            <v>36</v>
          </cell>
          <cell r="O456">
            <v>18.947368421052634</v>
          </cell>
          <cell r="P456">
            <v>739</v>
          </cell>
          <cell r="Q456">
            <v>13.872723859583255</v>
          </cell>
          <cell r="R456">
            <v>348</v>
          </cell>
          <cell r="S456">
            <v>15.839781520254892</v>
          </cell>
          <cell r="T456">
            <v>386</v>
          </cell>
          <cell r="U456">
            <v>13.51067553377669</v>
          </cell>
        </row>
        <row r="457">
          <cell r="A457" t="str">
            <v>f-Samedi</v>
          </cell>
          <cell r="B457">
            <v>20</v>
          </cell>
          <cell r="C457">
            <v>2.0855057351407713</v>
          </cell>
          <cell r="D457">
            <v>43</v>
          </cell>
          <cell r="E457">
            <v>1.9128113879003559</v>
          </cell>
          <cell r="F457">
            <v>3</v>
          </cell>
          <cell r="G457">
            <v>3.125</v>
          </cell>
          <cell r="H457">
            <v>66</v>
          </cell>
          <cell r="I457">
            <v>1.9981834695731151</v>
          </cell>
          <cell r="J457">
            <v>29</v>
          </cell>
          <cell r="K457">
            <v>2.8046421663442942</v>
          </cell>
          <cell r="L457">
            <v>133</v>
          </cell>
          <cell r="M457">
            <v>3.2415305873750917</v>
          </cell>
          <cell r="N457">
            <v>4</v>
          </cell>
          <cell r="O457">
            <v>2.1052631578947367</v>
          </cell>
          <cell r="P457">
            <v>166</v>
          </cell>
          <cell r="Q457">
            <v>3.1162004880795946</v>
          </cell>
          <cell r="R457">
            <v>136</v>
          </cell>
          <cell r="S457">
            <v>6.1902594446973147</v>
          </cell>
          <cell r="T457">
            <v>160</v>
          </cell>
          <cell r="U457">
            <v>5.6002800140006999</v>
          </cell>
        </row>
        <row r="458">
          <cell r="A458" t="str">
            <v>g-Dimanche</v>
          </cell>
          <cell r="B458">
            <v>21</v>
          </cell>
          <cell r="C458">
            <v>2.1897810218978102</v>
          </cell>
          <cell r="D458">
            <v>31</v>
          </cell>
          <cell r="E458">
            <v>1.3790035587188614</v>
          </cell>
          <cell r="F458">
            <v>2</v>
          </cell>
          <cell r="G458">
            <v>2.083333333333333</v>
          </cell>
          <cell r="H458">
            <v>54</v>
          </cell>
          <cell r="I458">
            <v>1.6348773841961852</v>
          </cell>
          <cell r="J458">
            <v>20</v>
          </cell>
          <cell r="K458">
            <v>1.9342359767891686</v>
          </cell>
          <cell r="L458">
            <v>120</v>
          </cell>
          <cell r="M458">
            <v>2.9246892517669996</v>
          </cell>
          <cell r="N458">
            <v>3</v>
          </cell>
          <cell r="O458">
            <v>1.5789473684210527</v>
          </cell>
          <cell r="P458">
            <v>143</v>
          </cell>
          <cell r="Q458">
            <v>2.6844377698516992</v>
          </cell>
          <cell r="R458">
            <v>117</v>
          </cell>
          <cell r="S458">
            <v>5.3254437869822491</v>
          </cell>
          <cell r="T458">
            <v>169</v>
          </cell>
          <cell r="U458">
            <v>5.9152957647882394</v>
          </cell>
        </row>
        <row r="459">
          <cell r="A459" t="str">
            <v>Total</v>
          </cell>
          <cell r="B459">
            <v>959</v>
          </cell>
          <cell r="C459">
            <v>100</v>
          </cell>
          <cell r="D459">
            <v>2248</v>
          </cell>
          <cell r="E459">
            <v>100</v>
          </cell>
          <cell r="F459">
            <v>96</v>
          </cell>
          <cell r="G459">
            <v>100</v>
          </cell>
          <cell r="H459">
            <v>3303</v>
          </cell>
          <cell r="I459">
            <v>100</v>
          </cell>
          <cell r="J459">
            <v>1034</v>
          </cell>
          <cell r="K459">
            <v>100</v>
          </cell>
          <cell r="L459">
            <v>4103</v>
          </cell>
          <cell r="M459">
            <v>100</v>
          </cell>
          <cell r="N459">
            <v>190</v>
          </cell>
          <cell r="O459">
            <v>100</v>
          </cell>
          <cell r="P459">
            <v>5327</v>
          </cell>
          <cell r="Q459">
            <v>100</v>
          </cell>
          <cell r="R459">
            <v>2197</v>
          </cell>
          <cell r="S459">
            <v>100</v>
          </cell>
          <cell r="T459">
            <v>2857</v>
          </cell>
          <cell r="U459">
            <v>100</v>
          </cell>
        </row>
        <row r="462">
          <cell r="A462" t="str">
            <v>5.3.7.  Arbeidsplaatsongevallen volgens dag van het ongeval :  verdeling volgens duur van de tijdelijke ongeschiktheid - 2021</v>
          </cell>
        </row>
        <row r="463">
          <cell r="B463" t="str">
            <v>a-ITT 0 jour</v>
          </cell>
          <cell r="D463" t="str">
            <v>b-ITT 1 à 3 jours</v>
          </cell>
          <cell r="F463" t="str">
            <v>c-ITT 4 à 7 jours</v>
          </cell>
          <cell r="H463" t="str">
            <v>d-ITT 8 à 15 jours</v>
          </cell>
          <cell r="J463" t="str">
            <v>e-ITT 16 à 30 jours</v>
          </cell>
          <cell r="L463" t="str">
            <v>f-ITT 1 à 3 mois</v>
          </cell>
          <cell r="N463" t="str">
            <v>g-ITT 4 à 6 mois</v>
          </cell>
          <cell r="P463" t="str">
            <v>h-ITT &gt; 6 mois</v>
          </cell>
          <cell r="R463" t="str">
            <v>Total</v>
          </cell>
        </row>
        <row r="464">
          <cell r="A464" t="str">
            <v>a-Lundi</v>
          </cell>
          <cell r="B464">
            <v>1872</v>
          </cell>
          <cell r="C464">
            <v>18.827315699487077</v>
          </cell>
          <cell r="D464">
            <v>679</v>
          </cell>
          <cell r="E464">
            <v>18.897856944057889</v>
          </cell>
          <cell r="F464">
            <v>1034</v>
          </cell>
          <cell r="G464">
            <v>26.197111730428173</v>
          </cell>
          <cell r="H464">
            <v>784</v>
          </cell>
          <cell r="I464">
            <v>18.473138548539115</v>
          </cell>
          <cell r="J464">
            <v>488</v>
          </cell>
          <cell r="K464">
            <v>18.819899730042422</v>
          </cell>
          <cell r="L464">
            <v>629</v>
          </cell>
          <cell r="M464">
            <v>19.798552093169658</v>
          </cell>
          <cell r="N464">
            <v>234</v>
          </cell>
          <cell r="O464">
            <v>18.410700236034618</v>
          </cell>
          <cell r="P464">
            <v>230</v>
          </cell>
          <cell r="Q464">
            <v>21.00456621004566</v>
          </cell>
          <cell r="R464">
            <v>5950</v>
          </cell>
          <cell r="S464">
            <v>19.924321066202324</v>
          </cell>
        </row>
        <row r="465">
          <cell r="A465" t="str">
            <v>b-Mardi</v>
          </cell>
          <cell r="B465">
            <v>2069</v>
          </cell>
          <cell r="C465">
            <v>20.808609071708737</v>
          </cell>
          <cell r="D465">
            <v>791</v>
          </cell>
          <cell r="E465">
            <v>22.015029223490117</v>
          </cell>
          <cell r="F465">
            <v>791</v>
          </cell>
          <cell r="G465">
            <v>20.040537116797569</v>
          </cell>
          <cell r="H465">
            <v>822</v>
          </cell>
          <cell r="I465">
            <v>19.368520263901978</v>
          </cell>
          <cell r="J465">
            <v>510</v>
          </cell>
          <cell r="K465">
            <v>19.6683378326263</v>
          </cell>
          <cell r="L465">
            <v>608</v>
          </cell>
          <cell r="M465">
            <v>19.137551148882594</v>
          </cell>
          <cell r="N465">
            <v>247</v>
          </cell>
          <cell r="O465">
            <v>19.43351691581432</v>
          </cell>
          <cell r="P465">
            <v>216</v>
          </cell>
          <cell r="Q465">
            <v>19.726027397260275</v>
          </cell>
          <cell r="R465">
            <v>6054</v>
          </cell>
          <cell r="S465">
            <v>20.272578106687206</v>
          </cell>
        </row>
        <row r="466">
          <cell r="A466" t="str">
            <v>c-Mercredi</v>
          </cell>
          <cell r="B466">
            <v>1572</v>
          </cell>
          <cell r="C466">
            <v>15.810117670723123</v>
          </cell>
          <cell r="D466">
            <v>695</v>
          </cell>
          <cell r="E466">
            <v>19.343167269691065</v>
          </cell>
          <cell r="F466">
            <v>529</v>
          </cell>
          <cell r="G466">
            <v>13.402584241195846</v>
          </cell>
          <cell r="H466">
            <v>719</v>
          </cell>
          <cell r="I466">
            <v>16.941564561734211</v>
          </cell>
          <cell r="J466">
            <v>446</v>
          </cell>
          <cell r="K466">
            <v>17.200154261473198</v>
          </cell>
          <cell r="L466">
            <v>562</v>
          </cell>
          <cell r="M466">
            <v>17.689644318539504</v>
          </cell>
          <cell r="N466">
            <v>208</v>
          </cell>
          <cell r="O466">
            <v>16.365066876475218</v>
          </cell>
          <cell r="P466">
            <v>166</v>
          </cell>
          <cell r="Q466">
            <v>15.159817351598173</v>
          </cell>
          <cell r="R466">
            <v>4897</v>
          </cell>
          <cell r="S466">
            <v>16.398218531292905</v>
          </cell>
        </row>
        <row r="467">
          <cell r="A467" t="str">
            <v>d-Jeudi</v>
          </cell>
          <cell r="B467">
            <v>1845</v>
          </cell>
          <cell r="C467">
            <v>18.555767876898322</v>
          </cell>
          <cell r="D467">
            <v>682</v>
          </cell>
          <cell r="E467">
            <v>18.98135263011411</v>
          </cell>
          <cell r="F467">
            <v>600</v>
          </cell>
          <cell r="G467">
            <v>15.201418799087914</v>
          </cell>
          <cell r="H467">
            <v>877</v>
          </cell>
          <cell r="I467">
            <v>20.664467483506129</v>
          </cell>
          <cell r="J467">
            <v>471</v>
          </cell>
          <cell r="K467">
            <v>18.164288468954879</v>
          </cell>
          <cell r="L467">
            <v>575</v>
          </cell>
          <cell r="M467">
            <v>18.098835379288637</v>
          </cell>
          <cell r="N467">
            <v>222</v>
          </cell>
          <cell r="O467">
            <v>17.466561762391816</v>
          </cell>
          <cell r="P467">
            <v>179</v>
          </cell>
          <cell r="Q467">
            <v>16.347031963470322</v>
          </cell>
          <cell r="R467">
            <v>5451</v>
          </cell>
          <cell r="S467">
            <v>18.253356996952753</v>
          </cell>
        </row>
        <row r="468">
          <cell r="A468" t="str">
            <v>e-Vendredi</v>
          </cell>
          <cell r="B468">
            <v>1697</v>
          </cell>
          <cell r="C468">
            <v>17.067283516041439</v>
          </cell>
          <cell r="D468">
            <v>399</v>
          </cell>
          <cell r="E468">
            <v>11.104926245477317</v>
          </cell>
          <cell r="F468">
            <v>494</v>
          </cell>
          <cell r="G468">
            <v>12.515834811249052</v>
          </cell>
          <cell r="H468">
            <v>577</v>
          </cell>
          <cell r="I468">
            <v>13.595664467483507</v>
          </cell>
          <cell r="J468">
            <v>394</v>
          </cell>
          <cell r="K468">
            <v>15.1947551099113</v>
          </cell>
          <cell r="L468">
            <v>491</v>
          </cell>
          <cell r="M468">
            <v>15.454831602140384</v>
          </cell>
          <cell r="N468">
            <v>234</v>
          </cell>
          <cell r="O468">
            <v>18.410700236034618</v>
          </cell>
          <cell r="P468">
            <v>204</v>
          </cell>
          <cell r="Q468">
            <v>18.63013698630137</v>
          </cell>
          <cell r="R468">
            <v>4490</v>
          </cell>
          <cell r="S468">
            <v>15.035327997856877</v>
          </cell>
        </row>
        <row r="469">
          <cell r="A469" t="str">
            <v>f-Samedi</v>
          </cell>
          <cell r="B469">
            <v>462</v>
          </cell>
          <cell r="C469">
            <v>4.6464849642964898</v>
          </cell>
          <cell r="D469">
            <v>173</v>
          </cell>
          <cell r="E469">
            <v>4.814917895908712</v>
          </cell>
          <cell r="F469">
            <v>234</v>
          </cell>
          <cell r="G469">
            <v>5.9285533316442862</v>
          </cell>
          <cell r="H469">
            <v>228</v>
          </cell>
          <cell r="I469">
            <v>5.3722902921771913</v>
          </cell>
          <cell r="J469">
            <v>161</v>
          </cell>
          <cell r="K469">
            <v>6.2090242961820286</v>
          </cell>
          <cell r="L469">
            <v>162</v>
          </cell>
          <cell r="M469">
            <v>5.0991501416430589</v>
          </cell>
          <cell r="N469">
            <v>72</v>
          </cell>
          <cell r="O469">
            <v>5.6648308418568059</v>
          </cell>
          <cell r="P469">
            <v>51</v>
          </cell>
          <cell r="Q469">
            <v>4.6575342465753424</v>
          </cell>
          <cell r="R469">
            <v>1543</v>
          </cell>
          <cell r="S469">
            <v>5.1669289756554937</v>
          </cell>
        </row>
        <row r="470">
          <cell r="A470" t="str">
            <v>g-Dimanche</v>
          </cell>
          <cell r="B470">
            <v>426</v>
          </cell>
          <cell r="C470">
            <v>4.2844212008448155</v>
          </cell>
          <cell r="D470">
            <v>174</v>
          </cell>
          <cell r="E470">
            <v>4.8427497912607853</v>
          </cell>
          <cell r="F470">
            <v>265</v>
          </cell>
          <cell r="G470">
            <v>6.7139599695971626</v>
          </cell>
          <cell r="H470">
            <v>237</v>
          </cell>
          <cell r="I470">
            <v>5.5843543826578692</v>
          </cell>
          <cell r="J470">
            <v>123</v>
          </cell>
          <cell r="K470">
            <v>4.7435403008098724</v>
          </cell>
          <cell r="L470">
            <v>150</v>
          </cell>
          <cell r="M470">
            <v>4.7214353163361666</v>
          </cell>
          <cell r="N470">
            <v>54</v>
          </cell>
          <cell r="O470">
            <v>4.2486231313926046</v>
          </cell>
          <cell r="P470">
            <v>49</v>
          </cell>
          <cell r="Q470">
            <v>4.474885844748858</v>
          </cell>
          <cell r="R470">
            <v>1478</v>
          </cell>
          <cell r="S470">
            <v>4.9492683253524428</v>
          </cell>
        </row>
        <row r="471">
          <cell r="A471" t="str">
            <v>Total</v>
          </cell>
          <cell r="B471">
            <v>9943</v>
          </cell>
          <cell r="C471">
            <v>100</v>
          </cell>
          <cell r="D471">
            <v>3593</v>
          </cell>
          <cell r="E471">
            <v>100</v>
          </cell>
          <cell r="F471">
            <v>3947</v>
          </cell>
          <cell r="G471">
            <v>100</v>
          </cell>
          <cell r="H471">
            <v>4244</v>
          </cell>
          <cell r="I471">
            <v>100</v>
          </cell>
          <cell r="J471">
            <v>2593</v>
          </cell>
          <cell r="K471">
            <v>100</v>
          </cell>
          <cell r="L471">
            <v>3177</v>
          </cell>
          <cell r="M471">
            <v>100</v>
          </cell>
          <cell r="N471">
            <v>1271</v>
          </cell>
          <cell r="O471">
            <v>100</v>
          </cell>
          <cell r="P471">
            <v>1095</v>
          </cell>
          <cell r="Q471">
            <v>100</v>
          </cell>
          <cell r="R471">
            <v>29863</v>
          </cell>
          <cell r="S471">
            <v>100</v>
          </cell>
        </row>
        <row r="474">
          <cell r="A474" t="str">
            <v>5.3.8.  Arbeidsplaatsongevallen volgens dag van het ongeval :  verdeling volgens voorziene graad van blijvende ongeschiktheid - 2021</v>
          </cell>
        </row>
        <row r="475">
          <cell r="D475" t="str">
            <v>Total</v>
          </cell>
        </row>
        <row r="476">
          <cell r="A476" t="str">
            <v>a-Lundi</v>
          </cell>
          <cell r="B476">
            <v>5950</v>
          </cell>
          <cell r="C476">
            <v>19.924321066202324</v>
          </cell>
          <cell r="D476">
            <v>5950</v>
          </cell>
          <cell r="E476">
            <v>19.924321066202324</v>
          </cell>
        </row>
        <row r="477">
          <cell r="A477" t="str">
            <v>b-Mardi</v>
          </cell>
          <cell r="B477">
            <v>6054</v>
          </cell>
          <cell r="C477">
            <v>20.272578106687206</v>
          </cell>
          <cell r="D477">
            <v>6054</v>
          </cell>
          <cell r="E477">
            <v>20.272578106687206</v>
          </cell>
        </row>
        <row r="478">
          <cell r="A478" t="str">
            <v>c-Mercredi</v>
          </cell>
          <cell r="B478">
            <v>4897</v>
          </cell>
          <cell r="C478">
            <v>16.398218531292905</v>
          </cell>
          <cell r="D478">
            <v>4897</v>
          </cell>
          <cell r="E478">
            <v>16.398218531292905</v>
          </cell>
        </row>
        <row r="479">
          <cell r="A479" t="str">
            <v>d-Jeudi</v>
          </cell>
          <cell r="B479">
            <v>5451</v>
          </cell>
          <cell r="C479">
            <v>18.253356996952753</v>
          </cell>
          <cell r="D479">
            <v>5451</v>
          </cell>
          <cell r="E479">
            <v>18.253356996952753</v>
          </cell>
        </row>
        <row r="480">
          <cell r="A480" t="str">
            <v>e-Vendredi</v>
          </cell>
          <cell r="B480">
            <v>4490</v>
          </cell>
          <cell r="C480">
            <v>15.035327997856877</v>
          </cell>
          <cell r="D480">
            <v>4490</v>
          </cell>
          <cell r="E480">
            <v>15.035327997856877</v>
          </cell>
        </row>
        <row r="481">
          <cell r="A481" t="str">
            <v>f-Samedi</v>
          </cell>
          <cell r="B481">
            <v>1543</v>
          </cell>
          <cell r="C481">
            <v>5.1669289756554937</v>
          </cell>
          <cell r="D481">
            <v>1543</v>
          </cell>
          <cell r="E481">
            <v>5.1669289756554937</v>
          </cell>
        </row>
        <row r="482">
          <cell r="A482" t="str">
            <v>g-Dimanche</v>
          </cell>
          <cell r="B482">
            <v>1478</v>
          </cell>
          <cell r="C482">
            <v>4.9492683253524428</v>
          </cell>
          <cell r="D482">
            <v>1478</v>
          </cell>
          <cell r="E482">
            <v>4.9492683253524428</v>
          </cell>
        </row>
        <row r="483">
          <cell r="A483" t="str">
            <v>Total</v>
          </cell>
          <cell r="B483">
            <v>29863</v>
          </cell>
          <cell r="C483">
            <v>100</v>
          </cell>
          <cell r="D483">
            <v>29863</v>
          </cell>
          <cell r="E483">
            <v>100</v>
          </cell>
        </row>
        <row r="486">
          <cell r="A486" t="str">
            <v>5.4.1.  Arbeidsplaatsongevallen volgens maand van het ongeval : evolutie 2011 - 2021</v>
          </cell>
        </row>
        <row r="487">
          <cell r="B487" t="str">
            <v>Total</v>
          </cell>
        </row>
        <row r="488">
          <cell r="A488" t="str">
            <v>a-Janvier</v>
          </cell>
          <cell r="B488">
            <v>2833</v>
          </cell>
          <cell r="C488">
            <v>9.4866557278237291</v>
          </cell>
        </row>
        <row r="489">
          <cell r="A489" t="str">
            <v>b-Février</v>
          </cell>
          <cell r="B489">
            <v>2598</v>
          </cell>
          <cell r="C489">
            <v>8.6997287613434686</v>
          </cell>
        </row>
        <row r="490">
          <cell r="A490" t="str">
            <v>c-Mars</v>
          </cell>
          <cell r="B490">
            <v>2720</v>
          </cell>
          <cell r="C490">
            <v>9.1082610588353479</v>
          </cell>
        </row>
        <row r="491">
          <cell r="A491" t="str">
            <v>d-Avril</v>
          </cell>
          <cell r="B491">
            <v>2143</v>
          </cell>
          <cell r="C491">
            <v>7.1761042092221148</v>
          </cell>
        </row>
        <row r="492">
          <cell r="A492" t="str">
            <v>e-Mai</v>
          </cell>
          <cell r="B492">
            <v>2455</v>
          </cell>
          <cell r="C492">
            <v>8.2208753306767566</v>
          </cell>
        </row>
        <row r="493">
          <cell r="A493" t="str">
            <v>f-Juin</v>
          </cell>
          <cell r="B493">
            <v>2808</v>
          </cell>
          <cell r="C493">
            <v>9.4029400930917859</v>
          </cell>
        </row>
        <row r="494">
          <cell r="A494" t="str">
            <v>g-Juillet</v>
          </cell>
          <cell r="B494">
            <v>1940</v>
          </cell>
          <cell r="C494">
            <v>6.4963332551987412</v>
          </cell>
        </row>
        <row r="495">
          <cell r="A495" t="str">
            <v>h-Août</v>
          </cell>
          <cell r="B495">
            <v>2135</v>
          </cell>
          <cell r="C495">
            <v>7.1493152061078922</v>
          </cell>
        </row>
        <row r="496">
          <cell r="A496" t="str">
            <v>i-Septembre</v>
          </cell>
          <cell r="B496">
            <v>3158</v>
          </cell>
          <cell r="C496">
            <v>10.574958979338982</v>
          </cell>
        </row>
        <row r="497">
          <cell r="A497" t="str">
            <v>j-Octobre</v>
          </cell>
          <cell r="B497">
            <v>2930</v>
          </cell>
          <cell r="C497">
            <v>9.8114723905836652</v>
          </cell>
        </row>
        <row r="498">
          <cell r="A498" t="str">
            <v>k-Novembre</v>
          </cell>
          <cell r="B498">
            <v>2195</v>
          </cell>
          <cell r="C498">
            <v>7.3502327294645546</v>
          </cell>
        </row>
        <row r="499">
          <cell r="A499" t="str">
            <v>l-Décembre</v>
          </cell>
          <cell r="B499">
            <v>1948</v>
          </cell>
          <cell r="C499">
            <v>6.5231222583129629</v>
          </cell>
        </row>
        <row r="500">
          <cell r="A500" t="str">
            <v>Total</v>
          </cell>
          <cell r="B500">
            <v>29863</v>
          </cell>
          <cell r="C500">
            <v>100</v>
          </cell>
        </row>
        <row r="503">
          <cell r="A503" t="str">
            <v>5.4.2.  Arbeidsplaatsongevallen volgens maand van het ongeval : verdeling volgens gevolgen- 2021</v>
          </cell>
        </row>
        <row r="504">
          <cell r="B504" t="str">
            <v>1-CSS</v>
          </cell>
          <cell r="D504" t="str">
            <v>2-IT &lt;= 6 MOIS</v>
          </cell>
          <cell r="F504" t="str">
            <v>3-IT &gt; 6 MOIS</v>
          </cell>
          <cell r="H504" t="str">
            <v>4-Mortel</v>
          </cell>
          <cell r="J504" t="str">
            <v>Total</v>
          </cell>
        </row>
        <row r="505">
          <cell r="A505" t="str">
            <v>a-Janvier</v>
          </cell>
          <cell r="B505">
            <v>909</v>
          </cell>
          <cell r="C505">
            <v>9.1771832407874818</v>
          </cell>
          <cell r="D505">
            <v>1802</v>
          </cell>
          <cell r="E505">
            <v>9.5541063570330298</v>
          </cell>
          <cell r="F505">
            <v>121</v>
          </cell>
          <cell r="G505">
            <v>11.050228310502282</v>
          </cell>
          <cell r="H505">
            <v>1</v>
          </cell>
          <cell r="I505">
            <v>50</v>
          </cell>
          <cell r="J505">
            <v>2833</v>
          </cell>
          <cell r="K505">
            <v>9.4866557278237291</v>
          </cell>
        </row>
        <row r="506">
          <cell r="A506" t="str">
            <v>b-Février</v>
          </cell>
          <cell r="B506">
            <v>825</v>
          </cell>
          <cell r="C506">
            <v>8.3291267036850076</v>
          </cell>
          <cell r="D506">
            <v>1664</v>
          </cell>
          <cell r="E506">
            <v>8.8224378346853296</v>
          </cell>
          <cell r="F506">
            <v>109</v>
          </cell>
          <cell r="G506">
            <v>9.9543378995433791</v>
          </cell>
          <cell r="H506">
            <v>0</v>
          </cell>
          <cell r="I506">
            <v>0</v>
          </cell>
          <cell r="J506">
            <v>2598</v>
          </cell>
          <cell r="K506">
            <v>8.6997287613434686</v>
          </cell>
        </row>
        <row r="507">
          <cell r="A507" t="str">
            <v>c-Mars</v>
          </cell>
          <cell r="B507">
            <v>926</v>
          </cell>
          <cell r="C507">
            <v>9.3488137304391721</v>
          </cell>
          <cell r="D507">
            <v>1686</v>
          </cell>
          <cell r="E507">
            <v>8.9390806425958331</v>
          </cell>
          <cell r="F507">
            <v>108</v>
          </cell>
          <cell r="G507">
            <v>9.8630136986301373</v>
          </cell>
          <cell r="H507">
            <v>0</v>
          </cell>
          <cell r="I507">
            <v>0</v>
          </cell>
          <cell r="J507">
            <v>2720</v>
          </cell>
          <cell r="K507">
            <v>9.1082610588353479</v>
          </cell>
        </row>
        <row r="508">
          <cell r="A508" t="str">
            <v>d-Avril</v>
          </cell>
          <cell r="B508">
            <v>730</v>
          </cell>
          <cell r="C508">
            <v>7.3700151438667341</v>
          </cell>
          <cell r="D508">
            <v>1336</v>
          </cell>
          <cell r="E508">
            <v>7.0833996076560091</v>
          </cell>
          <cell r="F508">
            <v>77</v>
          </cell>
          <cell r="G508">
            <v>7.031963470319635</v>
          </cell>
          <cell r="H508">
            <v>0</v>
          </cell>
          <cell r="I508">
            <v>0</v>
          </cell>
          <cell r="J508">
            <v>2143</v>
          </cell>
          <cell r="K508">
            <v>7.1761042092221148</v>
          </cell>
        </row>
        <row r="509">
          <cell r="A509" t="str">
            <v>e-Mai</v>
          </cell>
          <cell r="B509">
            <v>837</v>
          </cell>
          <cell r="C509">
            <v>8.4502776375567894</v>
          </cell>
          <cell r="D509">
            <v>1528</v>
          </cell>
          <cell r="E509">
            <v>8.1013732039658564</v>
          </cell>
          <cell r="F509">
            <v>90</v>
          </cell>
          <cell r="G509">
            <v>8.2191780821917799</v>
          </cell>
          <cell r="H509">
            <v>0</v>
          </cell>
          <cell r="I509">
            <v>0</v>
          </cell>
          <cell r="J509">
            <v>2455</v>
          </cell>
          <cell r="K509">
            <v>8.2208753306767566</v>
          </cell>
        </row>
        <row r="510">
          <cell r="A510" t="str">
            <v>f-Juin</v>
          </cell>
          <cell r="B510">
            <v>1035</v>
          </cell>
          <cell r="C510">
            <v>10.449268046441194</v>
          </cell>
          <cell r="D510">
            <v>1696</v>
          </cell>
          <cell r="E510">
            <v>8.9921001007369696</v>
          </cell>
          <cell r="F510">
            <v>77</v>
          </cell>
          <cell r="G510">
            <v>7.031963470319635</v>
          </cell>
          <cell r="H510">
            <v>0</v>
          </cell>
          <cell r="I510">
            <v>0</v>
          </cell>
          <cell r="J510">
            <v>2808</v>
          </cell>
          <cell r="K510">
            <v>9.4029400930917859</v>
          </cell>
        </row>
        <row r="511">
          <cell r="A511" t="str">
            <v>g-Juillet</v>
          </cell>
          <cell r="B511">
            <v>588</v>
          </cell>
          <cell r="C511">
            <v>5.9363957597173149</v>
          </cell>
          <cell r="D511">
            <v>1296</v>
          </cell>
          <cell r="E511">
            <v>6.8713217750914586</v>
          </cell>
          <cell r="F511">
            <v>56</v>
          </cell>
          <cell r="G511">
            <v>5.1141552511415531</v>
          </cell>
          <cell r="H511">
            <v>0</v>
          </cell>
          <cell r="I511">
            <v>0</v>
          </cell>
          <cell r="J511">
            <v>1940</v>
          </cell>
          <cell r="K511">
            <v>6.4963332551987412</v>
          </cell>
        </row>
        <row r="512">
          <cell r="A512" t="str">
            <v>h-Août</v>
          </cell>
          <cell r="B512">
            <v>663</v>
          </cell>
          <cell r="C512">
            <v>6.693589096415951</v>
          </cell>
          <cell r="D512">
            <v>1398</v>
          </cell>
          <cell r="E512">
            <v>7.412120248131064</v>
          </cell>
          <cell r="F512">
            <v>74</v>
          </cell>
          <cell r="G512">
            <v>6.7579908675799087</v>
          </cell>
          <cell r="H512">
            <v>0</v>
          </cell>
          <cell r="I512">
            <v>0</v>
          </cell>
          <cell r="J512">
            <v>2135</v>
          </cell>
          <cell r="K512">
            <v>7.1493152061078922</v>
          </cell>
        </row>
        <row r="513">
          <cell r="A513" t="str">
            <v>i-Septembre</v>
          </cell>
          <cell r="B513">
            <v>1089</v>
          </cell>
          <cell r="C513">
            <v>10.99444724886421</v>
          </cell>
          <cell r="D513">
            <v>1939</v>
          </cell>
          <cell r="E513">
            <v>10.280472933566619</v>
          </cell>
          <cell r="F513">
            <v>130</v>
          </cell>
          <cell r="G513">
            <v>11.87214611872146</v>
          </cell>
          <cell r="H513">
            <v>0</v>
          </cell>
          <cell r="I513">
            <v>0</v>
          </cell>
          <cell r="J513">
            <v>3158</v>
          </cell>
          <cell r="K513">
            <v>10.574958979338982</v>
          </cell>
        </row>
        <row r="514">
          <cell r="A514" t="str">
            <v>j-Octobre</v>
          </cell>
          <cell r="B514">
            <v>991</v>
          </cell>
          <cell r="C514">
            <v>10.005047955577991</v>
          </cell>
          <cell r="D514">
            <v>1838</v>
          </cell>
          <cell r="E514">
            <v>9.7449764063411273</v>
          </cell>
          <cell r="F514">
            <v>100</v>
          </cell>
          <cell r="G514">
            <v>9.1324200913241995</v>
          </cell>
          <cell r="H514">
            <v>1</v>
          </cell>
          <cell r="I514">
            <v>50</v>
          </cell>
          <cell r="J514">
            <v>2930</v>
          </cell>
          <cell r="K514">
            <v>9.8114723905836652</v>
          </cell>
        </row>
        <row r="515">
          <cell r="A515" t="str">
            <v>k-Novembre</v>
          </cell>
          <cell r="B515">
            <v>686</v>
          </cell>
          <cell r="C515">
            <v>6.925795053003533</v>
          </cell>
          <cell r="D515">
            <v>1414</v>
          </cell>
          <cell r="E515">
            <v>7.4969513811568849</v>
          </cell>
          <cell r="F515">
            <v>95</v>
          </cell>
          <cell r="G515">
            <v>8.6757990867579906</v>
          </cell>
          <cell r="H515">
            <v>0</v>
          </cell>
          <cell r="I515">
            <v>0</v>
          </cell>
          <cell r="J515">
            <v>2195</v>
          </cell>
          <cell r="K515">
            <v>7.3502327294645546</v>
          </cell>
        </row>
        <row r="516">
          <cell r="A516" t="str">
            <v>l-Décembre</v>
          </cell>
          <cell r="B516">
            <v>626</v>
          </cell>
          <cell r="C516">
            <v>6.3200403836446233</v>
          </cell>
          <cell r="D516">
            <v>1264</v>
          </cell>
          <cell r="E516">
            <v>6.7016595090398177</v>
          </cell>
          <cell r="F516">
            <v>58</v>
          </cell>
          <cell r="G516">
            <v>5.2968036529680367</v>
          </cell>
          <cell r="H516">
            <v>0</v>
          </cell>
          <cell r="I516">
            <v>0</v>
          </cell>
          <cell r="J516">
            <v>1948</v>
          </cell>
          <cell r="K516">
            <v>6.5231222583129629</v>
          </cell>
        </row>
        <row r="517">
          <cell r="A517" t="str">
            <v>Total</v>
          </cell>
          <cell r="B517">
            <v>9905</v>
          </cell>
          <cell r="C517">
            <v>100</v>
          </cell>
          <cell r="D517">
            <v>18861</v>
          </cell>
          <cell r="E517">
            <v>100</v>
          </cell>
          <cell r="F517">
            <v>1095</v>
          </cell>
          <cell r="G517">
            <v>100</v>
          </cell>
          <cell r="H517">
            <v>2</v>
          </cell>
          <cell r="I517">
            <v>100</v>
          </cell>
          <cell r="J517">
            <v>29863</v>
          </cell>
          <cell r="K517">
            <v>100</v>
          </cell>
        </row>
        <row r="520">
          <cell r="A520" t="str">
            <v>5.4.3.  Arbeidsplaatsongevallen volgens maand van het ongeval  : verdeling volgens gevolgen en geslacht - 2021</v>
          </cell>
        </row>
        <row r="521">
          <cell r="H521" t="str">
            <v>1- Femme</v>
          </cell>
          <cell r="R521" t="str">
            <v>2- Homme</v>
          </cell>
          <cell r="T521" t="str">
            <v>Total</v>
          </cell>
        </row>
        <row r="522">
          <cell r="B522" t="str">
            <v>1-CSS</v>
          </cell>
          <cell r="D522" t="str">
            <v>2-IT &lt;= 6 MOIS</v>
          </cell>
          <cell r="F522" t="str">
            <v>3-IT &gt; 6 MOIS</v>
          </cell>
          <cell r="H522" t="str">
            <v>Total</v>
          </cell>
          <cell r="J522" t="str">
            <v>1-CSS</v>
          </cell>
          <cell r="L522" t="str">
            <v>2-IT &lt;= 6 MOIS</v>
          </cell>
          <cell r="N522" t="str">
            <v>3-IT &gt; 6 MOIS</v>
          </cell>
          <cell r="P522" t="str">
            <v>4-Mortel</v>
          </cell>
          <cell r="R522" t="str">
            <v>Total</v>
          </cell>
        </row>
        <row r="523">
          <cell r="A523" t="str">
            <v>a-Janvier</v>
          </cell>
          <cell r="B523">
            <v>529</v>
          </cell>
          <cell r="C523">
            <v>9.3117408906882595</v>
          </cell>
          <cell r="D523">
            <v>858</v>
          </cell>
          <cell r="E523">
            <v>11.028277634961439</v>
          </cell>
          <cell r="F523">
            <v>57</v>
          </cell>
          <cell r="G523">
            <v>11.585365853658537</v>
          </cell>
          <cell r="H523">
            <v>1444</v>
          </cell>
          <cell r="I523">
            <v>10.34902888267756</v>
          </cell>
          <cell r="J523">
            <v>380</v>
          </cell>
          <cell r="K523">
            <v>8.9962121212121211</v>
          </cell>
          <cell r="L523">
            <v>944</v>
          </cell>
          <cell r="M523">
            <v>8.5190867250248168</v>
          </cell>
          <cell r="N523">
            <v>64</v>
          </cell>
          <cell r="O523">
            <v>10.613598673300167</v>
          </cell>
          <cell r="P523">
            <v>1</v>
          </cell>
          <cell r="Q523">
            <v>50</v>
          </cell>
          <cell r="R523">
            <v>1389</v>
          </cell>
          <cell r="S523">
            <v>8.7303582652419855</v>
          </cell>
          <cell r="T523">
            <v>2833</v>
          </cell>
          <cell r="U523">
            <v>9.4866557278237291</v>
          </cell>
        </row>
        <row r="524">
          <cell r="A524" t="str">
            <v>b-Février</v>
          </cell>
          <cell r="B524">
            <v>489</v>
          </cell>
          <cell r="C524">
            <v>8.6076395000880126</v>
          </cell>
          <cell r="D524">
            <v>702</v>
          </cell>
          <cell r="E524">
            <v>9.023136246786633</v>
          </cell>
          <cell r="F524">
            <v>53</v>
          </cell>
          <cell r="G524">
            <v>10.772357723577237</v>
          </cell>
          <cell r="H524">
            <v>1244</v>
          </cell>
          <cell r="I524">
            <v>8.9156453809216671</v>
          </cell>
          <cell r="J524">
            <v>336</v>
          </cell>
          <cell r="K524">
            <v>7.9545454545454541</v>
          </cell>
          <cell r="L524">
            <v>962</v>
          </cell>
          <cell r="M524">
            <v>8.6815269380019853</v>
          </cell>
          <cell r="N524">
            <v>56</v>
          </cell>
          <cell r="O524">
            <v>9.2868988391376437</v>
          </cell>
          <cell r="P524">
            <v>0</v>
          </cell>
          <cell r="Q524">
            <v>0</v>
          </cell>
          <cell r="R524">
            <v>1354</v>
          </cell>
          <cell r="S524">
            <v>8.5103708359522319</v>
          </cell>
          <cell r="T524">
            <v>2598</v>
          </cell>
          <cell r="U524">
            <v>8.6997287613434686</v>
          </cell>
        </row>
        <row r="525">
          <cell r="A525" t="str">
            <v>c-Mars</v>
          </cell>
          <cell r="B525">
            <v>550</v>
          </cell>
          <cell r="C525">
            <v>9.6813941207533887</v>
          </cell>
          <cell r="D525">
            <v>695</v>
          </cell>
          <cell r="E525">
            <v>8.933161953727506</v>
          </cell>
          <cell r="F525">
            <v>41</v>
          </cell>
          <cell r="G525">
            <v>8.3333333333333321</v>
          </cell>
          <cell r="H525">
            <v>1286</v>
          </cell>
          <cell r="I525">
            <v>9.2166559162904029</v>
          </cell>
          <cell r="J525">
            <v>376</v>
          </cell>
          <cell r="K525">
            <v>8.9015151515151523</v>
          </cell>
          <cell r="L525">
            <v>991</v>
          </cell>
          <cell r="M525">
            <v>8.9432361700207554</v>
          </cell>
          <cell r="N525">
            <v>67</v>
          </cell>
          <cell r="O525">
            <v>11.111111111111111</v>
          </cell>
          <cell r="P525">
            <v>0</v>
          </cell>
          <cell r="Q525">
            <v>0</v>
          </cell>
          <cell r="R525">
            <v>1434</v>
          </cell>
          <cell r="S525">
            <v>9.0131992457573844</v>
          </cell>
          <cell r="T525">
            <v>2720</v>
          </cell>
          <cell r="U525">
            <v>9.1082610588353479</v>
          </cell>
        </row>
        <row r="526">
          <cell r="A526" t="str">
            <v>d-Avril</v>
          </cell>
          <cell r="B526">
            <v>413</v>
          </cell>
          <cell r="C526">
            <v>7.2698468579475444</v>
          </cell>
          <cell r="D526">
            <v>491</v>
          </cell>
          <cell r="E526">
            <v>6.3110539845758362</v>
          </cell>
          <cell r="F526">
            <v>27</v>
          </cell>
          <cell r="G526">
            <v>5.4878048780487809</v>
          </cell>
          <cell r="H526">
            <v>931</v>
          </cell>
          <cell r="I526">
            <v>6.6724002006736907</v>
          </cell>
          <cell r="J526">
            <v>317</v>
          </cell>
          <cell r="K526">
            <v>7.5047348484848477</v>
          </cell>
          <cell r="L526">
            <v>845</v>
          </cell>
          <cell r="M526">
            <v>7.6256655536503919</v>
          </cell>
          <cell r="N526">
            <v>50</v>
          </cell>
          <cell r="O526">
            <v>8.291873963515755</v>
          </cell>
          <cell r="P526">
            <v>0</v>
          </cell>
          <cell r="Q526">
            <v>0</v>
          </cell>
          <cell r="R526">
            <v>1212</v>
          </cell>
          <cell r="S526">
            <v>7.6178504085480823</v>
          </cell>
          <cell r="T526">
            <v>2143</v>
          </cell>
          <cell r="U526">
            <v>7.1761042092221148</v>
          </cell>
        </row>
        <row r="527">
          <cell r="A527" t="str">
            <v>e-Mai</v>
          </cell>
          <cell r="B527">
            <v>466</v>
          </cell>
          <cell r="C527">
            <v>8.202781200492872</v>
          </cell>
          <cell r="D527">
            <v>620</v>
          </cell>
          <cell r="E527">
            <v>7.9691516709511561</v>
          </cell>
          <cell r="F527">
            <v>37</v>
          </cell>
          <cell r="G527">
            <v>7.5203252032520336</v>
          </cell>
          <cell r="H527">
            <v>1123</v>
          </cell>
          <cell r="I527">
            <v>8.0484483623593484</v>
          </cell>
          <cell r="J527">
            <v>371</v>
          </cell>
          <cell r="K527">
            <v>8.7831439393939394</v>
          </cell>
          <cell r="L527">
            <v>908</v>
          </cell>
          <cell r="M527">
            <v>8.1942062990704798</v>
          </cell>
          <cell r="N527">
            <v>53</v>
          </cell>
          <cell r="O527">
            <v>8.7893864013267002</v>
          </cell>
          <cell r="P527">
            <v>0</v>
          </cell>
          <cell r="Q527">
            <v>0</v>
          </cell>
          <cell r="R527">
            <v>1332</v>
          </cell>
          <cell r="S527">
            <v>8.3720930232558146</v>
          </cell>
          <cell r="T527">
            <v>2455</v>
          </cell>
          <cell r="U527">
            <v>8.2208753306767566</v>
          </cell>
        </row>
        <row r="528">
          <cell r="A528" t="str">
            <v>f-Juin</v>
          </cell>
          <cell r="B528">
            <v>592</v>
          </cell>
          <cell r="C528">
            <v>10.420700580883647</v>
          </cell>
          <cell r="D528">
            <v>692</v>
          </cell>
          <cell r="E528">
            <v>8.8946015424164528</v>
          </cell>
          <cell r="F528">
            <v>40</v>
          </cell>
          <cell r="G528">
            <v>8.1300813008130071</v>
          </cell>
          <cell r="H528">
            <v>1324</v>
          </cell>
          <cell r="I528">
            <v>9.4889987816240229</v>
          </cell>
          <cell r="J528">
            <v>443</v>
          </cell>
          <cell r="K528">
            <v>10.487689393939394</v>
          </cell>
          <cell r="L528">
            <v>1004</v>
          </cell>
          <cell r="M528">
            <v>9.0605541016153772</v>
          </cell>
          <cell r="N528">
            <v>37</v>
          </cell>
          <cell r="O528">
            <v>6.1359867330016584</v>
          </cell>
          <cell r="P528">
            <v>0</v>
          </cell>
          <cell r="Q528">
            <v>0</v>
          </cell>
          <cell r="R528">
            <v>1484</v>
          </cell>
          <cell r="S528">
            <v>9.3274670018856067</v>
          </cell>
          <cell r="T528">
            <v>2808</v>
          </cell>
          <cell r="U528">
            <v>9.4029400930917859</v>
          </cell>
        </row>
        <row r="529">
          <cell r="A529" t="str">
            <v>g-Juillet</v>
          </cell>
          <cell r="B529">
            <v>283</v>
          </cell>
          <cell r="C529">
            <v>4.9815173384967437</v>
          </cell>
          <cell r="D529">
            <v>455</v>
          </cell>
          <cell r="E529">
            <v>5.8483290488431869</v>
          </cell>
          <cell r="F529">
            <v>27</v>
          </cell>
          <cell r="G529">
            <v>5.4878048780487809</v>
          </cell>
          <cell r="H529">
            <v>765</v>
          </cell>
          <cell r="I529">
            <v>5.4826918942162983</v>
          </cell>
          <cell r="J529">
            <v>305</v>
          </cell>
          <cell r="K529">
            <v>7.2206439393939403</v>
          </cell>
          <cell r="L529">
            <v>841</v>
          </cell>
          <cell r="M529">
            <v>7.5895677285443552</v>
          </cell>
          <cell r="N529">
            <v>29</v>
          </cell>
          <cell r="O529">
            <v>4.8092868988391384</v>
          </cell>
          <cell r="P529">
            <v>0</v>
          </cell>
          <cell r="Q529">
            <v>0</v>
          </cell>
          <cell r="R529">
            <v>1175</v>
          </cell>
          <cell r="S529">
            <v>7.385292269013199</v>
          </cell>
          <cell r="T529">
            <v>1940</v>
          </cell>
          <cell r="U529">
            <v>6.4963332551987412</v>
          </cell>
        </row>
        <row r="530">
          <cell r="A530" t="str">
            <v>h-Août</v>
          </cell>
          <cell r="B530">
            <v>354</v>
          </cell>
          <cell r="C530">
            <v>6.2312973068121797</v>
          </cell>
          <cell r="D530">
            <v>492</v>
          </cell>
          <cell r="E530">
            <v>6.3239074550128533</v>
          </cell>
          <cell r="F530">
            <v>27</v>
          </cell>
          <cell r="G530">
            <v>5.4878048780487809</v>
          </cell>
          <cell r="H530">
            <v>873</v>
          </cell>
          <cell r="I530">
            <v>6.2567189851644809</v>
          </cell>
          <cell r="J530">
            <v>309</v>
          </cell>
          <cell r="K530">
            <v>7.3153409090909092</v>
          </cell>
          <cell r="L530">
            <v>906</v>
          </cell>
          <cell r="M530">
            <v>8.1761573865174615</v>
          </cell>
          <cell r="N530">
            <v>47</v>
          </cell>
          <cell r="O530">
            <v>7.7943615257048098</v>
          </cell>
          <cell r="P530">
            <v>0</v>
          </cell>
          <cell r="Q530">
            <v>0</v>
          </cell>
          <cell r="R530">
            <v>1262</v>
          </cell>
          <cell r="S530">
            <v>7.9321181646763037</v>
          </cell>
          <cell r="T530">
            <v>2135</v>
          </cell>
          <cell r="U530">
            <v>7.1493152061078922</v>
          </cell>
        </row>
        <row r="531">
          <cell r="A531" t="str">
            <v>i-Septembre</v>
          </cell>
          <cell r="B531">
            <v>659</v>
          </cell>
          <cell r="C531">
            <v>11.600070410139061</v>
          </cell>
          <cell r="D531">
            <v>860</v>
          </cell>
          <cell r="E531">
            <v>11.053984575835475</v>
          </cell>
          <cell r="F531">
            <v>60</v>
          </cell>
          <cell r="G531">
            <v>12.195121951219512</v>
          </cell>
          <cell r="H531">
            <v>1579</v>
          </cell>
          <cell r="I531">
            <v>11.31656274636279</v>
          </cell>
          <cell r="J531">
            <v>430</v>
          </cell>
          <cell r="K531">
            <v>10.179924242424242</v>
          </cell>
          <cell r="L531">
            <v>1079</v>
          </cell>
          <cell r="M531">
            <v>9.7373883223535778</v>
          </cell>
          <cell r="N531">
            <v>70</v>
          </cell>
          <cell r="O531">
            <v>11.608623548922056</v>
          </cell>
          <cell r="P531">
            <v>0</v>
          </cell>
          <cell r="Q531">
            <v>0</v>
          </cell>
          <cell r="R531">
            <v>1579</v>
          </cell>
          <cell r="S531">
            <v>9.9245757385292279</v>
          </cell>
          <cell r="T531">
            <v>3158</v>
          </cell>
          <cell r="U531">
            <v>10.574958979338982</v>
          </cell>
        </row>
        <row r="532">
          <cell r="A532" t="str">
            <v>j-Octobre</v>
          </cell>
          <cell r="B532">
            <v>582</v>
          </cell>
          <cell r="C532">
            <v>10.244675233233586</v>
          </cell>
          <cell r="D532">
            <v>819</v>
          </cell>
          <cell r="E532">
            <v>10.526992287917738</v>
          </cell>
          <cell r="F532">
            <v>51</v>
          </cell>
          <cell r="G532">
            <v>10.365853658536585</v>
          </cell>
          <cell r="H532">
            <v>1452</v>
          </cell>
          <cell r="I532">
            <v>10.406364222747797</v>
          </cell>
          <cell r="J532">
            <v>409</v>
          </cell>
          <cell r="K532">
            <v>9.6827651515151523</v>
          </cell>
          <cell r="L532">
            <v>1019</v>
          </cell>
          <cell r="M532">
            <v>9.1959209457630191</v>
          </cell>
          <cell r="N532">
            <v>49</v>
          </cell>
          <cell r="O532">
            <v>8.1260364842454393</v>
          </cell>
          <cell r="P532">
            <v>1</v>
          </cell>
          <cell r="Q532">
            <v>50</v>
          </cell>
          <cell r="R532">
            <v>1478</v>
          </cell>
          <cell r="S532">
            <v>9.2897548711502207</v>
          </cell>
          <cell r="T532">
            <v>2930</v>
          </cell>
          <cell r="U532">
            <v>9.8114723905836652</v>
          </cell>
        </row>
        <row r="533">
          <cell r="A533" t="str">
            <v>k-Novembre</v>
          </cell>
          <cell r="B533">
            <v>392</v>
          </cell>
          <cell r="C533">
            <v>6.9001936278824143</v>
          </cell>
          <cell r="D533">
            <v>606</v>
          </cell>
          <cell r="E533">
            <v>7.7892030848329048</v>
          </cell>
          <cell r="F533">
            <v>40</v>
          </cell>
          <cell r="G533">
            <v>8.1300813008130071</v>
          </cell>
          <cell r="H533">
            <v>1038</v>
          </cell>
          <cell r="I533">
            <v>7.4392603741130934</v>
          </cell>
          <cell r="J533">
            <v>294</v>
          </cell>
          <cell r="K533">
            <v>6.9602272727272725</v>
          </cell>
          <cell r="L533">
            <v>808</v>
          </cell>
          <cell r="M533">
            <v>7.2917606714195475</v>
          </cell>
          <cell r="N533">
            <v>55</v>
          </cell>
          <cell r="O533">
            <v>9.1210613598673298</v>
          </cell>
          <cell r="P533">
            <v>0</v>
          </cell>
          <cell r="Q533">
            <v>0</v>
          </cell>
          <cell r="R533">
            <v>1157</v>
          </cell>
          <cell r="S533">
            <v>7.2721558768070391</v>
          </cell>
          <cell r="T533">
            <v>2195</v>
          </cell>
          <cell r="U533">
            <v>7.3502327294645546</v>
          </cell>
        </row>
        <row r="534">
          <cell r="A534" t="str">
            <v>l-Décembre</v>
          </cell>
          <cell r="B534">
            <v>372</v>
          </cell>
          <cell r="C534">
            <v>6.5481429325822917</v>
          </cell>
          <cell r="D534">
            <v>490</v>
          </cell>
          <cell r="E534">
            <v>6.2982005141388173</v>
          </cell>
          <cell r="F534">
            <v>32</v>
          </cell>
          <cell r="G534">
            <v>6.5040650406504072</v>
          </cell>
          <cell r="H534">
            <v>894</v>
          </cell>
          <cell r="I534">
            <v>6.4072242528488479</v>
          </cell>
          <cell r="J534">
            <v>254</v>
          </cell>
          <cell r="K534">
            <v>6.0132575757575761</v>
          </cell>
          <cell r="L534">
            <v>774</v>
          </cell>
          <cell r="M534">
            <v>6.9849291580182298</v>
          </cell>
          <cell r="N534">
            <v>26</v>
          </cell>
          <cell r="O534">
            <v>4.3117744610281923</v>
          </cell>
          <cell r="P534">
            <v>0</v>
          </cell>
          <cell r="Q534">
            <v>0</v>
          </cell>
          <cell r="R534">
            <v>1054</v>
          </cell>
          <cell r="S534">
            <v>6.6247642991829032</v>
          </cell>
          <cell r="T534">
            <v>1948</v>
          </cell>
          <cell r="U534">
            <v>6.5231222583129629</v>
          </cell>
        </row>
        <row r="535">
          <cell r="A535" t="str">
            <v>Total</v>
          </cell>
          <cell r="B535">
            <v>5681</v>
          </cell>
          <cell r="C535">
            <v>100</v>
          </cell>
          <cell r="D535">
            <v>7780</v>
          </cell>
          <cell r="E535">
            <v>100</v>
          </cell>
          <cell r="F535">
            <v>492</v>
          </cell>
          <cell r="G535">
            <v>100</v>
          </cell>
          <cell r="H535">
            <v>13953</v>
          </cell>
          <cell r="I535">
            <v>100</v>
          </cell>
          <cell r="J535">
            <v>4224</v>
          </cell>
          <cell r="K535">
            <v>100</v>
          </cell>
          <cell r="L535">
            <v>11081</v>
          </cell>
          <cell r="M535">
            <v>100</v>
          </cell>
          <cell r="N535">
            <v>603</v>
          </cell>
          <cell r="O535">
            <v>100</v>
          </cell>
          <cell r="P535">
            <v>2</v>
          </cell>
          <cell r="Q535">
            <v>100</v>
          </cell>
          <cell r="R535">
            <v>15910</v>
          </cell>
          <cell r="S535">
            <v>100</v>
          </cell>
          <cell r="T535">
            <v>29863</v>
          </cell>
          <cell r="U535">
            <v>100</v>
          </cell>
        </row>
        <row r="538">
          <cell r="A538" t="str">
            <v>5.4.4.  Arbeidsplaatsongevallen volgens maand van het ongeval : verdeling volgens gevolgen en generatie in absolute frequentie 2021</v>
          </cell>
        </row>
        <row r="539">
          <cell r="E539" t="str">
            <v>15 - 24 ans</v>
          </cell>
          <cell r="J539" t="str">
            <v>25 - 49 ans</v>
          </cell>
          <cell r="O539" t="str">
            <v>50 ans et plus</v>
          </cell>
          <cell r="P539" t="str">
            <v>Total</v>
          </cell>
        </row>
        <row r="540">
          <cell r="B540" t="str">
            <v>1-CSS</v>
          </cell>
          <cell r="C540" t="str">
            <v>2-IT &lt;= 6 MOIS</v>
          </cell>
          <cell r="D540" t="str">
            <v>3-IT &gt; 6 MOIS</v>
          </cell>
          <cell r="E540" t="str">
            <v>Total</v>
          </cell>
          <cell r="F540" t="str">
            <v>1-CSS</v>
          </cell>
          <cell r="G540" t="str">
            <v>2-IT &lt;= 6 MOIS</v>
          </cell>
          <cell r="H540" t="str">
            <v>3-IT &gt; 6 MOIS</v>
          </cell>
          <cell r="I540" t="str">
            <v>4-Mortel</v>
          </cell>
          <cell r="J540" t="str">
            <v>Total</v>
          </cell>
          <cell r="K540" t="str">
            <v>1-CSS</v>
          </cell>
          <cell r="L540" t="str">
            <v>2-IT &lt;= 6 MOIS</v>
          </cell>
          <cell r="M540" t="str">
            <v>3-IT &gt; 6 MOIS</v>
          </cell>
          <cell r="N540" t="str">
            <v>4-Mortel</v>
          </cell>
          <cell r="O540" t="str">
            <v>Total</v>
          </cell>
        </row>
        <row r="541">
          <cell r="A541" t="str">
            <v>a-Janvier</v>
          </cell>
          <cell r="B541">
            <v>50</v>
          </cell>
          <cell r="C541">
            <v>93</v>
          </cell>
          <cell r="D541">
            <v>2</v>
          </cell>
          <cell r="E541">
            <v>145</v>
          </cell>
          <cell r="F541">
            <v>559</v>
          </cell>
          <cell r="G541">
            <v>1128</v>
          </cell>
          <cell r="H541">
            <v>59</v>
          </cell>
          <cell r="I541">
            <v>0</v>
          </cell>
          <cell r="J541">
            <v>1746</v>
          </cell>
          <cell r="K541">
            <v>300</v>
          </cell>
          <cell r="L541">
            <v>581</v>
          </cell>
          <cell r="M541">
            <v>60</v>
          </cell>
          <cell r="N541">
            <v>1</v>
          </cell>
          <cell r="O541">
            <v>942</v>
          </cell>
          <cell r="P541">
            <v>2833</v>
          </cell>
        </row>
        <row r="542">
          <cell r="A542" t="str">
            <v>b-Février</v>
          </cell>
          <cell r="B542">
            <v>44</v>
          </cell>
          <cell r="C542">
            <v>99</v>
          </cell>
          <cell r="D542">
            <v>5</v>
          </cell>
          <cell r="E542">
            <v>148</v>
          </cell>
          <cell r="F542">
            <v>521</v>
          </cell>
          <cell r="G542">
            <v>992</v>
          </cell>
          <cell r="H542">
            <v>54</v>
          </cell>
          <cell r="I542">
            <v>0</v>
          </cell>
          <cell r="J542">
            <v>1567</v>
          </cell>
          <cell r="K542">
            <v>260</v>
          </cell>
          <cell r="L542">
            <v>573</v>
          </cell>
          <cell r="M542">
            <v>50</v>
          </cell>
          <cell r="N542">
            <v>0</v>
          </cell>
          <cell r="O542">
            <v>883</v>
          </cell>
          <cell r="P542">
            <v>2598</v>
          </cell>
        </row>
        <row r="543">
          <cell r="A543" t="str">
            <v>c-Mars</v>
          </cell>
          <cell r="B543">
            <v>51</v>
          </cell>
          <cell r="C543">
            <v>114</v>
          </cell>
          <cell r="D543">
            <v>1</v>
          </cell>
          <cell r="E543">
            <v>166</v>
          </cell>
          <cell r="F543">
            <v>593</v>
          </cell>
          <cell r="G543">
            <v>1042</v>
          </cell>
          <cell r="H543">
            <v>50</v>
          </cell>
          <cell r="I543">
            <v>0</v>
          </cell>
          <cell r="J543">
            <v>1685</v>
          </cell>
          <cell r="K543">
            <v>282</v>
          </cell>
          <cell r="L543">
            <v>530</v>
          </cell>
          <cell r="M543">
            <v>57</v>
          </cell>
          <cell r="N543">
            <v>0</v>
          </cell>
          <cell r="O543">
            <v>869</v>
          </cell>
          <cell r="P543">
            <v>2720</v>
          </cell>
        </row>
        <row r="544">
          <cell r="A544" t="str">
            <v>d-Avril</v>
          </cell>
          <cell r="B544">
            <v>63</v>
          </cell>
          <cell r="C544">
            <v>93</v>
          </cell>
          <cell r="D544">
            <v>2</v>
          </cell>
          <cell r="E544">
            <v>158</v>
          </cell>
          <cell r="F544">
            <v>462</v>
          </cell>
          <cell r="G544">
            <v>853</v>
          </cell>
          <cell r="H544">
            <v>31</v>
          </cell>
          <cell r="I544">
            <v>0</v>
          </cell>
          <cell r="J544">
            <v>1346</v>
          </cell>
          <cell r="K544">
            <v>205</v>
          </cell>
          <cell r="L544">
            <v>390</v>
          </cell>
          <cell r="M544">
            <v>44</v>
          </cell>
          <cell r="N544">
            <v>0</v>
          </cell>
          <cell r="O544">
            <v>639</v>
          </cell>
          <cell r="P544">
            <v>2143</v>
          </cell>
        </row>
        <row r="545">
          <cell r="A545" t="str">
            <v>e-Mai</v>
          </cell>
          <cell r="B545">
            <v>52</v>
          </cell>
          <cell r="C545">
            <v>88</v>
          </cell>
          <cell r="D545">
            <v>1</v>
          </cell>
          <cell r="E545">
            <v>141</v>
          </cell>
          <cell r="F545">
            <v>552</v>
          </cell>
          <cell r="G545">
            <v>999</v>
          </cell>
          <cell r="H545">
            <v>50</v>
          </cell>
          <cell r="I545">
            <v>0</v>
          </cell>
          <cell r="J545">
            <v>1601</v>
          </cell>
          <cell r="K545">
            <v>233</v>
          </cell>
          <cell r="L545">
            <v>441</v>
          </cell>
          <cell r="M545">
            <v>39</v>
          </cell>
          <cell r="N545">
            <v>0</v>
          </cell>
          <cell r="O545">
            <v>713</v>
          </cell>
          <cell r="P545">
            <v>2455</v>
          </cell>
        </row>
        <row r="546">
          <cell r="A546" t="str">
            <v>f-Juin</v>
          </cell>
          <cell r="B546">
            <v>56</v>
          </cell>
          <cell r="C546">
            <v>106</v>
          </cell>
          <cell r="D546">
            <v>4</v>
          </cell>
          <cell r="E546">
            <v>166</v>
          </cell>
          <cell r="F546">
            <v>667</v>
          </cell>
          <cell r="G546">
            <v>1055</v>
          </cell>
          <cell r="H546">
            <v>40</v>
          </cell>
          <cell r="I546">
            <v>0</v>
          </cell>
          <cell r="J546">
            <v>1762</v>
          </cell>
          <cell r="K546">
            <v>312</v>
          </cell>
          <cell r="L546">
            <v>535</v>
          </cell>
          <cell r="M546">
            <v>33</v>
          </cell>
          <cell r="N546">
            <v>0</v>
          </cell>
          <cell r="O546">
            <v>880</v>
          </cell>
          <cell r="P546">
            <v>2808</v>
          </cell>
        </row>
        <row r="547">
          <cell r="A547" t="str">
            <v>g-Juillet</v>
          </cell>
          <cell r="B547">
            <v>82</v>
          </cell>
          <cell r="C547">
            <v>155</v>
          </cell>
          <cell r="D547">
            <v>2</v>
          </cell>
          <cell r="E547">
            <v>239</v>
          </cell>
          <cell r="F547">
            <v>364</v>
          </cell>
          <cell r="G547">
            <v>783</v>
          </cell>
          <cell r="H547">
            <v>33</v>
          </cell>
          <cell r="I547">
            <v>0</v>
          </cell>
          <cell r="J547">
            <v>1180</v>
          </cell>
          <cell r="K547">
            <v>142</v>
          </cell>
          <cell r="L547">
            <v>358</v>
          </cell>
          <cell r="M547">
            <v>21</v>
          </cell>
          <cell r="N547">
            <v>0</v>
          </cell>
          <cell r="O547">
            <v>521</v>
          </cell>
          <cell r="P547">
            <v>1940</v>
          </cell>
        </row>
        <row r="548">
          <cell r="A548" t="str">
            <v>h-Août</v>
          </cell>
          <cell r="B548">
            <v>102</v>
          </cell>
          <cell r="C548">
            <v>147</v>
          </cell>
          <cell r="D548">
            <v>0</v>
          </cell>
          <cell r="E548">
            <v>249</v>
          </cell>
          <cell r="F548">
            <v>393</v>
          </cell>
          <cell r="G548">
            <v>836</v>
          </cell>
          <cell r="H548">
            <v>39</v>
          </cell>
          <cell r="I548">
            <v>0</v>
          </cell>
          <cell r="J548">
            <v>1268</v>
          </cell>
          <cell r="K548">
            <v>168</v>
          </cell>
          <cell r="L548">
            <v>415</v>
          </cell>
          <cell r="M548">
            <v>35</v>
          </cell>
          <cell r="N548">
            <v>0</v>
          </cell>
          <cell r="O548">
            <v>618</v>
          </cell>
          <cell r="P548">
            <v>2135</v>
          </cell>
        </row>
        <row r="549">
          <cell r="A549" t="str">
            <v>i-Septembre</v>
          </cell>
          <cell r="B549">
            <v>66</v>
          </cell>
          <cell r="C549">
            <v>105</v>
          </cell>
          <cell r="D549">
            <v>5</v>
          </cell>
          <cell r="E549">
            <v>176</v>
          </cell>
          <cell r="F549">
            <v>705</v>
          </cell>
          <cell r="G549">
            <v>1218</v>
          </cell>
          <cell r="H549">
            <v>69</v>
          </cell>
          <cell r="I549">
            <v>0</v>
          </cell>
          <cell r="J549">
            <v>1992</v>
          </cell>
          <cell r="K549">
            <v>318</v>
          </cell>
          <cell r="L549">
            <v>616</v>
          </cell>
          <cell r="M549">
            <v>56</v>
          </cell>
          <cell r="N549">
            <v>0</v>
          </cell>
          <cell r="O549">
            <v>990</v>
          </cell>
          <cell r="P549">
            <v>3158</v>
          </cell>
        </row>
        <row r="550">
          <cell r="A550" t="str">
            <v>j-Octobre</v>
          </cell>
          <cell r="B550">
            <v>70</v>
          </cell>
          <cell r="C550">
            <v>88</v>
          </cell>
          <cell r="D550">
            <v>1</v>
          </cell>
          <cell r="E550">
            <v>159</v>
          </cell>
          <cell r="F550">
            <v>610</v>
          </cell>
          <cell r="G550">
            <v>1190</v>
          </cell>
          <cell r="H550">
            <v>54</v>
          </cell>
          <cell r="I550">
            <v>1</v>
          </cell>
          <cell r="J550">
            <v>1855</v>
          </cell>
          <cell r="K550">
            <v>311</v>
          </cell>
          <cell r="L550">
            <v>560</v>
          </cell>
          <cell r="M550">
            <v>45</v>
          </cell>
          <cell r="N550">
            <v>0</v>
          </cell>
          <cell r="O550">
            <v>916</v>
          </cell>
          <cell r="P550">
            <v>2930</v>
          </cell>
        </row>
        <row r="551">
          <cell r="A551" t="str">
            <v>k-Novembre</v>
          </cell>
          <cell r="B551">
            <v>50</v>
          </cell>
          <cell r="C551">
            <v>76</v>
          </cell>
          <cell r="D551">
            <v>1</v>
          </cell>
          <cell r="E551">
            <v>127</v>
          </cell>
          <cell r="F551">
            <v>412</v>
          </cell>
          <cell r="G551">
            <v>914</v>
          </cell>
          <cell r="H551">
            <v>52</v>
          </cell>
          <cell r="I551">
            <v>0</v>
          </cell>
          <cell r="J551">
            <v>1378</v>
          </cell>
          <cell r="K551">
            <v>224</v>
          </cell>
          <cell r="L551">
            <v>424</v>
          </cell>
          <cell r="M551">
            <v>42</v>
          </cell>
          <cell r="N551">
            <v>0</v>
          </cell>
          <cell r="O551">
            <v>690</v>
          </cell>
          <cell r="P551">
            <v>2195</v>
          </cell>
        </row>
        <row r="552">
          <cell r="A552" t="str">
            <v>l-Décembre</v>
          </cell>
          <cell r="B552">
            <v>35</v>
          </cell>
          <cell r="C552">
            <v>73</v>
          </cell>
          <cell r="D552">
            <v>1</v>
          </cell>
          <cell r="E552">
            <v>109</v>
          </cell>
          <cell r="F552">
            <v>388</v>
          </cell>
          <cell r="G552">
            <v>807</v>
          </cell>
          <cell r="H552">
            <v>25</v>
          </cell>
          <cell r="I552">
            <v>0</v>
          </cell>
          <cell r="J552">
            <v>1220</v>
          </cell>
          <cell r="K552">
            <v>203</v>
          </cell>
          <cell r="L552">
            <v>384</v>
          </cell>
          <cell r="M552">
            <v>32</v>
          </cell>
          <cell r="N552">
            <v>0</v>
          </cell>
          <cell r="O552">
            <v>619</v>
          </cell>
          <cell r="P552">
            <v>1948</v>
          </cell>
        </row>
        <row r="553">
          <cell r="A553" t="str">
            <v>Total</v>
          </cell>
          <cell r="B553">
            <v>721</v>
          </cell>
          <cell r="C553">
            <v>1237</v>
          </cell>
          <cell r="D553">
            <v>25</v>
          </cell>
          <cell r="E553">
            <v>1983</v>
          </cell>
          <cell r="F553">
            <v>6226</v>
          </cell>
          <cell r="G553">
            <v>11817</v>
          </cell>
          <cell r="H553">
            <v>556</v>
          </cell>
          <cell r="I553">
            <v>1</v>
          </cell>
          <cell r="J553">
            <v>18600</v>
          </cell>
          <cell r="K553">
            <v>2958</v>
          </cell>
          <cell r="L553">
            <v>5807</v>
          </cell>
          <cell r="M553">
            <v>514</v>
          </cell>
          <cell r="N553">
            <v>1</v>
          </cell>
          <cell r="O553">
            <v>9280</v>
          </cell>
          <cell r="P553">
            <v>29863</v>
          </cell>
        </row>
        <row r="556">
          <cell r="A556" t="str">
            <v>5.4.5.  Arbeidsplaatsongevallen volgens maand van het ongeval : verdeling volgens gevolgen en generatie in relatieve frequentie 2021</v>
          </cell>
        </row>
        <row r="557">
          <cell r="E557" t="str">
            <v>15 - 24 ans</v>
          </cell>
          <cell r="J557" t="str">
            <v>25 - 49 ans</v>
          </cell>
          <cell r="O557" t="str">
            <v>50 ans et plus</v>
          </cell>
          <cell r="P557" t="str">
            <v>Total</v>
          </cell>
        </row>
        <row r="558">
          <cell r="B558" t="str">
            <v>1-CSS</v>
          </cell>
          <cell r="C558" t="str">
            <v>2-IT &lt;= 6 MOIS</v>
          </cell>
          <cell r="D558" t="str">
            <v>3-IT &gt; 6 MOIS</v>
          </cell>
          <cell r="E558" t="str">
            <v>Total</v>
          </cell>
          <cell r="F558" t="str">
            <v>1-CSS</v>
          </cell>
          <cell r="G558" t="str">
            <v>2-IT &lt;= 6 MOIS</v>
          </cell>
          <cell r="H558" t="str">
            <v>3-IT &gt; 6 MOIS</v>
          </cell>
          <cell r="I558" t="str">
            <v>4-Mortel</v>
          </cell>
          <cell r="J558" t="str">
            <v>Total</v>
          </cell>
          <cell r="K558" t="str">
            <v>1-CSS</v>
          </cell>
          <cell r="L558" t="str">
            <v>2-IT &lt;= 6 MOIS</v>
          </cell>
          <cell r="M558" t="str">
            <v>3-IT &gt; 6 MOIS</v>
          </cell>
          <cell r="N558" t="str">
            <v>4-Mortel</v>
          </cell>
          <cell r="O558" t="str">
            <v>Total</v>
          </cell>
        </row>
        <row r="559">
          <cell r="A559" t="str">
            <v>a-Janvier</v>
          </cell>
          <cell r="B559">
            <v>6.9348127600554781</v>
          </cell>
          <cell r="C559">
            <v>7.5181891673403376</v>
          </cell>
          <cell r="D559">
            <v>8</v>
          </cell>
          <cell r="E559">
            <v>7.3121533030761476</v>
          </cell>
          <cell r="F559">
            <v>8.9784773530356556</v>
          </cell>
          <cell r="G559">
            <v>9.5455699416095463</v>
          </cell>
          <cell r="H559">
            <v>10.611510791366907</v>
          </cell>
          <cell r="I559">
            <v>0</v>
          </cell>
          <cell r="J559">
            <v>9.387096774193548</v>
          </cell>
          <cell r="K559">
            <v>10.141987829614605</v>
          </cell>
          <cell r="L559">
            <v>10.005166178749784</v>
          </cell>
          <cell r="M559">
            <v>11.67315175097276</v>
          </cell>
          <cell r="N559">
            <v>100</v>
          </cell>
          <cell r="O559">
            <v>10.150862068965518</v>
          </cell>
          <cell r="P559">
            <v>9.4866557278237291</v>
          </cell>
        </row>
        <row r="560">
          <cell r="A560" t="str">
            <v>b-Février</v>
          </cell>
          <cell r="B560">
            <v>6.1026352288488219</v>
          </cell>
          <cell r="C560">
            <v>8.0032336297493938</v>
          </cell>
          <cell r="D560">
            <v>20</v>
          </cell>
          <cell r="E560">
            <v>7.4634392334846185</v>
          </cell>
          <cell r="F560">
            <v>8.3681336331513005</v>
          </cell>
          <cell r="G560">
            <v>8.3946856224083941</v>
          </cell>
          <cell r="H560">
            <v>9.7122302158273381</v>
          </cell>
          <cell r="I560">
            <v>0</v>
          </cell>
          <cell r="J560">
            <v>8.4247311827956981</v>
          </cell>
          <cell r="K560">
            <v>8.7897227856659903</v>
          </cell>
          <cell r="L560">
            <v>9.8674014120888582</v>
          </cell>
          <cell r="M560">
            <v>9.7276264591439698</v>
          </cell>
          <cell r="N560">
            <v>0</v>
          </cell>
          <cell r="O560">
            <v>9.5150862068965516</v>
          </cell>
          <cell r="P560">
            <v>8.6997287613434686</v>
          </cell>
        </row>
        <row r="561">
          <cell r="A561" t="str">
            <v>c-Mars</v>
          </cell>
          <cell r="B561">
            <v>7.0735090152565876</v>
          </cell>
          <cell r="C561">
            <v>9.2158447857720294</v>
          </cell>
          <cell r="D561">
            <v>4</v>
          </cell>
          <cell r="E561">
            <v>8.3711548159354514</v>
          </cell>
          <cell r="F561">
            <v>9.5245743655637654</v>
          </cell>
          <cell r="G561">
            <v>8.8178048574088166</v>
          </cell>
          <cell r="H561">
            <v>8.9928057553956826</v>
          </cell>
          <cell r="I561">
            <v>0</v>
          </cell>
          <cell r="J561">
            <v>9.0591397849462361</v>
          </cell>
          <cell r="K561">
            <v>9.5334685598377273</v>
          </cell>
          <cell r="L561">
            <v>9.126915791286379</v>
          </cell>
          <cell r="M561">
            <v>11.089494163424124</v>
          </cell>
          <cell r="N561">
            <v>0</v>
          </cell>
          <cell r="O561">
            <v>9.3642241379310356</v>
          </cell>
          <cell r="P561">
            <v>9.1082610588353479</v>
          </cell>
        </row>
        <row r="562">
          <cell r="A562" t="str">
            <v>d-Avril</v>
          </cell>
          <cell r="B562">
            <v>8.7378640776699026</v>
          </cell>
          <cell r="C562">
            <v>7.5181891673403376</v>
          </cell>
          <cell r="D562">
            <v>8</v>
          </cell>
          <cell r="E562">
            <v>7.9677256681795257</v>
          </cell>
          <cell r="F562">
            <v>7.4204946996466434</v>
          </cell>
          <cell r="G562">
            <v>7.2184141491072191</v>
          </cell>
          <cell r="H562">
            <v>5.5755395683453237</v>
          </cell>
          <cell r="I562">
            <v>0</v>
          </cell>
          <cell r="J562">
            <v>7.2365591397849469</v>
          </cell>
          <cell r="K562">
            <v>6.9303583502366477</v>
          </cell>
          <cell r="L562">
            <v>6.7160323747201653</v>
          </cell>
          <cell r="M562">
            <v>8.5603112840466924</v>
          </cell>
          <cell r="N562">
            <v>0</v>
          </cell>
          <cell r="O562">
            <v>6.8857758620689662</v>
          </cell>
          <cell r="P562">
            <v>7.1761042092221148</v>
          </cell>
        </row>
        <row r="563">
          <cell r="A563" t="str">
            <v>e-Mai</v>
          </cell>
          <cell r="B563">
            <v>7.2122052704576971</v>
          </cell>
          <cell r="C563">
            <v>7.1139854486661287</v>
          </cell>
          <cell r="D563">
            <v>4</v>
          </cell>
          <cell r="E563">
            <v>7.1104387291981848</v>
          </cell>
          <cell r="F563">
            <v>8.8660456151622231</v>
          </cell>
          <cell r="G563">
            <v>8.4539223153084535</v>
          </cell>
          <cell r="H563">
            <v>8.9928057553956826</v>
          </cell>
          <cell r="I563">
            <v>0</v>
          </cell>
          <cell r="J563">
            <v>8.60752688172043</v>
          </cell>
          <cell r="K563">
            <v>7.8769438810006758</v>
          </cell>
          <cell r="L563">
            <v>7.5942827621835711</v>
          </cell>
          <cell r="M563">
            <v>7.5875486381322954</v>
          </cell>
          <cell r="N563">
            <v>0</v>
          </cell>
          <cell r="O563">
            <v>7.6831896551724137</v>
          </cell>
          <cell r="P563">
            <v>8.2208753306767566</v>
          </cell>
        </row>
        <row r="564">
          <cell r="A564" t="str">
            <v>f-Juin</v>
          </cell>
          <cell r="B564">
            <v>7.7669902912621351</v>
          </cell>
          <cell r="C564">
            <v>8.5691188358932902</v>
          </cell>
          <cell r="D564">
            <v>16</v>
          </cell>
          <cell r="E564">
            <v>8.3711548159354514</v>
          </cell>
          <cell r="F564">
            <v>10.713138451654352</v>
          </cell>
          <cell r="G564">
            <v>8.9278158585089287</v>
          </cell>
          <cell r="H564">
            <v>7.1942446043165464</v>
          </cell>
          <cell r="I564">
            <v>0</v>
          </cell>
          <cell r="J564">
            <v>9.4731182795698921</v>
          </cell>
          <cell r="K564">
            <v>10.547667342799189</v>
          </cell>
          <cell r="L564">
            <v>9.2130187704494571</v>
          </cell>
          <cell r="M564">
            <v>6.4202334630350189</v>
          </cell>
          <cell r="N564">
            <v>0</v>
          </cell>
          <cell r="O564">
            <v>9.4827586206896548</v>
          </cell>
          <cell r="P564">
            <v>9.4029400930917859</v>
          </cell>
        </row>
        <row r="565">
          <cell r="A565" t="str">
            <v>g-Juillet</v>
          </cell>
          <cell r="B565">
            <v>11.373092926490985</v>
          </cell>
          <cell r="C565">
            <v>12.530315278900567</v>
          </cell>
          <cell r="D565">
            <v>8</v>
          </cell>
          <cell r="E565">
            <v>12.052445789208271</v>
          </cell>
          <cell r="F565">
            <v>5.8464503694185677</v>
          </cell>
          <cell r="G565">
            <v>6.6260472201066261</v>
          </cell>
          <cell r="H565">
            <v>5.9352517985611506</v>
          </cell>
          <cell r="I565">
            <v>0</v>
          </cell>
          <cell r="J565">
            <v>6.3440860215053769</v>
          </cell>
          <cell r="K565">
            <v>4.800540906017579</v>
          </cell>
          <cell r="L565">
            <v>6.1649733080764584</v>
          </cell>
          <cell r="M565">
            <v>4.0856031128404666</v>
          </cell>
          <cell r="N565">
            <v>0</v>
          </cell>
          <cell r="O565">
            <v>5.6142241379310338</v>
          </cell>
          <cell r="P565">
            <v>6.4963332551987412</v>
          </cell>
        </row>
        <row r="566">
          <cell r="A566" t="str">
            <v>h-Août</v>
          </cell>
          <cell r="B566">
            <v>14.147018030513175</v>
          </cell>
          <cell r="C566">
            <v>11.883589329021827</v>
          </cell>
          <cell r="D566">
            <v>0</v>
          </cell>
          <cell r="E566">
            <v>12.556732223903177</v>
          </cell>
          <cell r="F566">
            <v>6.3122389977513658</v>
          </cell>
          <cell r="G566">
            <v>7.0745536092070749</v>
          </cell>
          <cell r="H566">
            <v>7.0143884892086312</v>
          </cell>
          <cell r="I566">
            <v>0</v>
          </cell>
          <cell r="J566">
            <v>6.817204301075269</v>
          </cell>
          <cell r="K566">
            <v>5.6795131845841782</v>
          </cell>
          <cell r="L566">
            <v>7.146547270535561</v>
          </cell>
          <cell r="M566">
            <v>6.809338521400778</v>
          </cell>
          <cell r="N566">
            <v>0</v>
          </cell>
          <cell r="O566">
            <v>6.6594827586206895</v>
          </cell>
          <cell r="P566">
            <v>7.1493152061078922</v>
          </cell>
        </row>
        <row r="567">
          <cell r="A567" t="str">
            <v>i-Septembre</v>
          </cell>
          <cell r="B567">
            <v>9.1539528432732311</v>
          </cell>
          <cell r="C567">
            <v>8.4882780921584473</v>
          </cell>
          <cell r="D567">
            <v>20</v>
          </cell>
          <cell r="E567">
            <v>8.8754412506303595</v>
          </cell>
          <cell r="F567">
            <v>11.323482171538707</v>
          </cell>
          <cell r="G567">
            <v>10.307184564610306</v>
          </cell>
          <cell r="H567">
            <v>12.410071942446043</v>
          </cell>
          <cell r="I567">
            <v>0</v>
          </cell>
          <cell r="J567">
            <v>10.70967741935484</v>
          </cell>
          <cell r="K567">
            <v>10.750507099391479</v>
          </cell>
          <cell r="L567">
            <v>10.607887032891337</v>
          </cell>
          <cell r="M567">
            <v>10.894941634241246</v>
          </cell>
          <cell r="N567">
            <v>0</v>
          </cell>
          <cell r="O567">
            <v>10.668103448275861</v>
          </cell>
          <cell r="P567">
            <v>10.574958979338982</v>
          </cell>
        </row>
        <row r="568">
          <cell r="A568" t="str">
            <v>j-Octobre</v>
          </cell>
          <cell r="B568">
            <v>9.7087378640776691</v>
          </cell>
          <cell r="C568">
            <v>7.1139854486661287</v>
          </cell>
          <cell r="D568">
            <v>4</v>
          </cell>
          <cell r="E568">
            <v>8.0181543116490168</v>
          </cell>
          <cell r="F568">
            <v>9.7976228718278193</v>
          </cell>
          <cell r="G568">
            <v>10.070237793010071</v>
          </cell>
          <cell r="H568">
            <v>9.7122302158273381</v>
          </cell>
          <cell r="I568">
            <v>100</v>
          </cell>
          <cell r="J568">
            <v>9.9731182795698921</v>
          </cell>
          <cell r="K568">
            <v>10.513860716700474</v>
          </cell>
          <cell r="L568">
            <v>9.6435336662648528</v>
          </cell>
          <cell r="M568">
            <v>8.7548638132295711</v>
          </cell>
          <cell r="N568">
            <v>0</v>
          </cell>
          <cell r="O568">
            <v>9.8706896551724146</v>
          </cell>
          <cell r="P568">
            <v>9.8114723905836652</v>
          </cell>
        </row>
        <row r="569">
          <cell r="A569" t="str">
            <v>k-Novembre</v>
          </cell>
          <cell r="B569">
            <v>6.9348127600554781</v>
          </cell>
          <cell r="C569">
            <v>6.143896523848019</v>
          </cell>
          <cell r="D569">
            <v>4</v>
          </cell>
          <cell r="E569">
            <v>6.4044377206253156</v>
          </cell>
          <cell r="F569">
            <v>6.6174108576935415</v>
          </cell>
          <cell r="G569">
            <v>7.7346196158077349</v>
          </cell>
          <cell r="H569">
            <v>9.3525179856115113</v>
          </cell>
          <cell r="I569">
            <v>0</v>
          </cell>
          <cell r="J569">
            <v>7.4086021505376349</v>
          </cell>
          <cell r="K569">
            <v>7.572684246112237</v>
          </cell>
          <cell r="L569">
            <v>7.3015326330291019</v>
          </cell>
          <cell r="M569">
            <v>8.1712062256809332</v>
          </cell>
          <cell r="N569">
            <v>0</v>
          </cell>
          <cell r="O569">
            <v>7.4353448275862073</v>
          </cell>
          <cell r="P569">
            <v>7.3502327294645546</v>
          </cell>
        </row>
        <row r="570">
          <cell r="A570" t="str">
            <v>l-Décembre</v>
          </cell>
          <cell r="B570">
            <v>4.8543689320388346</v>
          </cell>
          <cell r="C570">
            <v>5.9013742926434922</v>
          </cell>
          <cell r="D570">
            <v>4</v>
          </cell>
          <cell r="E570">
            <v>5.4967221381744835</v>
          </cell>
          <cell r="F570">
            <v>6.2319306135560559</v>
          </cell>
          <cell r="G570">
            <v>6.8291444529068288</v>
          </cell>
          <cell r="H570">
            <v>4.4964028776978413</v>
          </cell>
          <cell r="I570">
            <v>0</v>
          </cell>
          <cell r="J570">
            <v>6.559139784946237</v>
          </cell>
          <cell r="K570">
            <v>6.8627450980392162</v>
          </cell>
          <cell r="L570">
            <v>6.6127087997244702</v>
          </cell>
          <cell r="M570">
            <v>6.2256809338521411</v>
          </cell>
          <cell r="N570">
            <v>0</v>
          </cell>
          <cell r="O570">
            <v>6.6702586206896548</v>
          </cell>
          <cell r="P570">
            <v>6.5231222583129629</v>
          </cell>
        </row>
        <row r="571">
          <cell r="A571" t="str">
            <v>Total</v>
          </cell>
          <cell r="B571">
            <v>100</v>
          </cell>
          <cell r="C571">
            <v>100</v>
          </cell>
          <cell r="D571">
            <v>100</v>
          </cell>
          <cell r="E571">
            <v>100</v>
          </cell>
          <cell r="F571">
            <v>100</v>
          </cell>
          <cell r="G571">
            <v>100</v>
          </cell>
          <cell r="H571">
            <v>100</v>
          </cell>
          <cell r="I571">
            <v>100</v>
          </cell>
          <cell r="J571">
            <v>100</v>
          </cell>
          <cell r="K571">
            <v>100</v>
          </cell>
          <cell r="L571">
            <v>100</v>
          </cell>
          <cell r="M571">
            <v>100</v>
          </cell>
          <cell r="N571">
            <v>100</v>
          </cell>
          <cell r="O571">
            <v>100</v>
          </cell>
          <cell r="P571">
            <v>100</v>
          </cell>
        </row>
        <row r="574">
          <cell r="A574" t="str">
            <v>5.4.6.  Arbeidsplaatsongevallen volgens maand van het ongeval : verdeling volgens gevolgen en aard van het werk (hoofd-/handarbeid) - 2021</v>
          </cell>
        </row>
        <row r="575">
          <cell r="H575" t="str">
            <v>Andere</v>
          </cell>
          <cell r="P575" t="str">
            <v>Contractueel arbeider</v>
          </cell>
        </row>
        <row r="576">
          <cell r="B576" t="str">
            <v>1-CSS</v>
          </cell>
          <cell r="D576" t="str">
            <v>2-IT &lt;= 6 MOIS</v>
          </cell>
          <cell r="F576" t="str">
            <v>3-IT &gt; 6 MOIS</v>
          </cell>
          <cell r="H576" t="str">
            <v>Total</v>
          </cell>
          <cell r="J576" t="str">
            <v>1-CSS</v>
          </cell>
          <cell r="L576" t="str">
            <v>2-IT &lt;= 6 MOIS</v>
          </cell>
          <cell r="N576" t="str">
            <v>3-IT &gt; 6 MOIS</v>
          </cell>
          <cell r="P576" t="str">
            <v>Total</v>
          </cell>
          <cell r="R576" t="str">
            <v>1-CSS</v>
          </cell>
          <cell r="T576" t="str">
            <v>2-IT &lt;= 6 MOIS</v>
          </cell>
        </row>
        <row r="577">
          <cell r="A577" t="str">
            <v>a-Janvier</v>
          </cell>
          <cell r="B577">
            <v>93</v>
          </cell>
          <cell r="C577">
            <v>9.6976016684045891</v>
          </cell>
          <cell r="D577">
            <v>224</v>
          </cell>
          <cell r="E577">
            <v>9.9644128113879002</v>
          </cell>
          <cell r="F577">
            <v>12</v>
          </cell>
          <cell r="G577">
            <v>12.5</v>
          </cell>
          <cell r="H577">
            <v>329</v>
          </cell>
          <cell r="I577">
            <v>9.9606418407508315</v>
          </cell>
          <cell r="J577">
            <v>83</v>
          </cell>
          <cell r="K577">
            <v>8.0270793036750483</v>
          </cell>
          <cell r="L577">
            <v>383</v>
          </cell>
          <cell r="M577">
            <v>9.3346331952230077</v>
          </cell>
          <cell r="N577">
            <v>16</v>
          </cell>
          <cell r="O577">
            <v>8.4210526315789469</v>
          </cell>
          <cell r="P577">
            <v>482</v>
          </cell>
          <cell r="Q577">
            <v>9.0482447906889441</v>
          </cell>
          <cell r="R577">
            <v>194</v>
          </cell>
          <cell r="S577">
            <v>8.8302230314064634</v>
          </cell>
          <cell r="T577">
            <v>284</v>
          </cell>
          <cell r="U577">
            <v>9.9404970248512434</v>
          </cell>
        </row>
        <row r="578">
          <cell r="A578" t="str">
            <v>b-Février</v>
          </cell>
          <cell r="B578">
            <v>86</v>
          </cell>
          <cell r="C578">
            <v>8.9676746611053186</v>
          </cell>
          <cell r="D578">
            <v>191</v>
          </cell>
          <cell r="E578">
            <v>8.4964412811387913</v>
          </cell>
          <cell r="F578">
            <v>3</v>
          </cell>
          <cell r="G578">
            <v>3.125</v>
          </cell>
          <cell r="H578">
            <v>280</v>
          </cell>
          <cell r="I578">
            <v>8.4771419921283666</v>
          </cell>
          <cell r="J578">
            <v>96</v>
          </cell>
          <cell r="K578">
            <v>9.2843326885880089</v>
          </cell>
          <cell r="L578">
            <v>396</v>
          </cell>
          <cell r="M578">
            <v>9.6514745308310985</v>
          </cell>
          <cell r="N578">
            <v>25</v>
          </cell>
          <cell r="O578">
            <v>13.157894736842104</v>
          </cell>
          <cell r="P578">
            <v>517</v>
          </cell>
          <cell r="Q578">
            <v>9.7052750140792199</v>
          </cell>
          <cell r="R578">
            <v>197</v>
          </cell>
          <cell r="S578">
            <v>8.966772872098316</v>
          </cell>
          <cell r="T578">
            <v>252</v>
          </cell>
          <cell r="U578">
            <v>8.8204410220511029</v>
          </cell>
        </row>
        <row r="579">
          <cell r="A579" t="str">
            <v>c-Mars</v>
          </cell>
          <cell r="B579">
            <v>96</v>
          </cell>
          <cell r="C579">
            <v>10.010427528675704</v>
          </cell>
          <cell r="D579">
            <v>215</v>
          </cell>
          <cell r="E579">
            <v>9.5640569395017785</v>
          </cell>
          <cell r="F579">
            <v>13</v>
          </cell>
          <cell r="G579">
            <v>13.541666666666664</v>
          </cell>
          <cell r="H579">
            <v>324</v>
          </cell>
          <cell r="I579">
            <v>9.8092643051771127</v>
          </cell>
          <cell r="J579">
            <v>103</v>
          </cell>
          <cell r="K579">
            <v>9.9613152804642162</v>
          </cell>
          <cell r="L579">
            <v>390</v>
          </cell>
          <cell r="M579">
            <v>9.5052400682427507</v>
          </cell>
          <cell r="N579">
            <v>18</v>
          </cell>
          <cell r="O579">
            <v>9.4736842105263168</v>
          </cell>
          <cell r="P579">
            <v>511</v>
          </cell>
          <cell r="Q579">
            <v>9.592641261498029</v>
          </cell>
          <cell r="R579">
            <v>180</v>
          </cell>
          <cell r="S579">
            <v>8.1929904415111512</v>
          </cell>
          <cell r="T579">
            <v>264</v>
          </cell>
          <cell r="U579">
            <v>9.2404620231011556</v>
          </cell>
        </row>
        <row r="580">
          <cell r="A580" t="str">
            <v>d-Avril</v>
          </cell>
          <cell r="B580">
            <v>65</v>
          </cell>
          <cell r="C580">
            <v>6.777893639207508</v>
          </cell>
          <cell r="D580">
            <v>162</v>
          </cell>
          <cell r="E580">
            <v>7.2064056939501775</v>
          </cell>
          <cell r="F580">
            <v>10</v>
          </cell>
          <cell r="G580">
            <v>10.416666666666668</v>
          </cell>
          <cell r="H580">
            <v>237</v>
          </cell>
          <cell r="I580">
            <v>7.1752951861943703</v>
          </cell>
          <cell r="J580">
            <v>83</v>
          </cell>
          <cell r="K580">
            <v>8.0270793036750483</v>
          </cell>
          <cell r="L580">
            <v>294</v>
          </cell>
          <cell r="M580">
            <v>7.1654886668291491</v>
          </cell>
          <cell r="N580">
            <v>16</v>
          </cell>
          <cell r="O580">
            <v>8.4210526315789469</v>
          </cell>
          <cell r="P580">
            <v>393</v>
          </cell>
          <cell r="Q580">
            <v>7.3775107940679554</v>
          </cell>
          <cell r="R580">
            <v>183</v>
          </cell>
          <cell r="S580">
            <v>8.3295402822030038</v>
          </cell>
          <cell r="T580">
            <v>220</v>
          </cell>
          <cell r="U580">
            <v>7.7003850192509624</v>
          </cell>
        </row>
        <row r="581">
          <cell r="A581" t="str">
            <v>e-Mai</v>
          </cell>
          <cell r="B581">
            <v>72</v>
          </cell>
          <cell r="C581">
            <v>7.5078206465067785</v>
          </cell>
          <cell r="D581">
            <v>183</v>
          </cell>
          <cell r="E581">
            <v>8.1405693950177938</v>
          </cell>
          <cell r="F581">
            <v>3</v>
          </cell>
          <cell r="G581">
            <v>3.125</v>
          </cell>
          <cell r="H581">
            <v>258</v>
          </cell>
          <cell r="I581">
            <v>7.8110808356039971</v>
          </cell>
          <cell r="J581">
            <v>85</v>
          </cell>
          <cell r="K581">
            <v>8.2205029013539654</v>
          </cell>
          <cell r="L581">
            <v>320</v>
          </cell>
          <cell r="M581">
            <v>7.7991713380453325</v>
          </cell>
          <cell r="N581">
            <v>15</v>
          </cell>
          <cell r="O581">
            <v>7.8947368421052628</v>
          </cell>
          <cell r="P581">
            <v>420</v>
          </cell>
          <cell r="Q581">
            <v>7.8843626806833118</v>
          </cell>
          <cell r="R581">
            <v>172</v>
          </cell>
          <cell r="S581">
            <v>7.8288575329995442</v>
          </cell>
          <cell r="T581">
            <v>204</v>
          </cell>
          <cell r="U581">
            <v>7.1403570178508922</v>
          </cell>
        </row>
        <row r="582">
          <cell r="A582" t="str">
            <v>f-Juin</v>
          </cell>
          <cell r="B582">
            <v>83</v>
          </cell>
          <cell r="C582">
            <v>8.6548488008342019</v>
          </cell>
          <cell r="D582">
            <v>217</v>
          </cell>
          <cell r="E582">
            <v>9.6530249110320288</v>
          </cell>
          <cell r="F582">
            <v>10</v>
          </cell>
          <cell r="G582">
            <v>10.416666666666668</v>
          </cell>
          <cell r="H582">
            <v>310</v>
          </cell>
          <cell r="I582">
            <v>9.3854072055706936</v>
          </cell>
          <cell r="J582">
            <v>94</v>
          </cell>
          <cell r="K582">
            <v>9.0909090909090917</v>
          </cell>
          <cell r="L582">
            <v>378</v>
          </cell>
          <cell r="M582">
            <v>9.2127711430660497</v>
          </cell>
          <cell r="N582">
            <v>10</v>
          </cell>
          <cell r="O582">
            <v>5.2631578947368416</v>
          </cell>
          <cell r="P582">
            <v>482</v>
          </cell>
          <cell r="Q582">
            <v>9.0482447906889441</v>
          </cell>
          <cell r="R582">
            <v>195</v>
          </cell>
          <cell r="S582">
            <v>8.8757396449704142</v>
          </cell>
          <cell r="T582">
            <v>276</v>
          </cell>
          <cell r="U582">
            <v>9.6604830241512083</v>
          </cell>
        </row>
        <row r="583">
          <cell r="A583" t="str">
            <v>g-Juillet</v>
          </cell>
          <cell r="B583">
            <v>85</v>
          </cell>
          <cell r="C583">
            <v>8.8633993743482797</v>
          </cell>
          <cell r="D583">
            <v>205</v>
          </cell>
          <cell r="E583">
            <v>9.1192170818505343</v>
          </cell>
          <cell r="F583">
            <v>6</v>
          </cell>
          <cell r="G583">
            <v>6.25</v>
          </cell>
          <cell r="H583">
            <v>296</v>
          </cell>
          <cell r="I583">
            <v>8.9615501059642746</v>
          </cell>
          <cell r="J583">
            <v>75</v>
          </cell>
          <cell r="K583">
            <v>7.2533849129593806</v>
          </cell>
          <cell r="L583">
            <v>308</v>
          </cell>
          <cell r="M583">
            <v>7.5067024128686315</v>
          </cell>
          <cell r="N583">
            <v>11</v>
          </cell>
          <cell r="O583">
            <v>5.7894736842105257</v>
          </cell>
          <cell r="P583">
            <v>394</v>
          </cell>
          <cell r="Q583">
            <v>7.3962830861648206</v>
          </cell>
          <cell r="R583">
            <v>178</v>
          </cell>
          <cell r="S583">
            <v>8.1019572143832495</v>
          </cell>
          <cell r="T583">
            <v>207</v>
          </cell>
          <cell r="U583">
            <v>7.2453622681134062</v>
          </cell>
        </row>
        <row r="584">
          <cell r="A584" t="str">
            <v>h-Août</v>
          </cell>
          <cell r="B584">
            <v>67</v>
          </cell>
          <cell r="C584">
            <v>6.9864442127215849</v>
          </cell>
          <cell r="D584">
            <v>221</v>
          </cell>
          <cell r="E584">
            <v>9.8309608540925275</v>
          </cell>
          <cell r="F584">
            <v>8</v>
          </cell>
          <cell r="G584">
            <v>8.3333333333333321</v>
          </cell>
          <cell r="H584">
            <v>296</v>
          </cell>
          <cell r="I584">
            <v>8.9615501059642746</v>
          </cell>
          <cell r="J584">
            <v>91</v>
          </cell>
          <cell r="K584">
            <v>8.8007736943907151</v>
          </cell>
          <cell r="L584">
            <v>330</v>
          </cell>
          <cell r="M584">
            <v>8.0428954423592494</v>
          </cell>
          <cell r="N584">
            <v>14</v>
          </cell>
          <cell r="O584">
            <v>7.3684210526315779</v>
          </cell>
          <cell r="P584">
            <v>435</v>
          </cell>
          <cell r="Q584">
            <v>8.1659470621362864</v>
          </cell>
          <cell r="R584">
            <v>183</v>
          </cell>
          <cell r="S584">
            <v>8.3295402822030038</v>
          </cell>
          <cell r="T584">
            <v>227</v>
          </cell>
          <cell r="U584">
            <v>7.9453972698634923</v>
          </cell>
        </row>
        <row r="585">
          <cell r="A585" t="str">
            <v>i-Septembre</v>
          </cell>
          <cell r="B585">
            <v>112</v>
          </cell>
          <cell r="C585">
            <v>11.678832116788321</v>
          </cell>
          <cell r="D585">
            <v>222</v>
          </cell>
          <cell r="E585">
            <v>9.8754448398576518</v>
          </cell>
          <cell r="F585">
            <v>9</v>
          </cell>
          <cell r="G585">
            <v>9.375</v>
          </cell>
          <cell r="H585">
            <v>343</v>
          </cell>
          <cell r="I585">
            <v>10.384498940357251</v>
          </cell>
          <cell r="J585">
            <v>92</v>
          </cell>
          <cell r="K585">
            <v>8.8974854932301746</v>
          </cell>
          <cell r="L585">
            <v>351</v>
          </cell>
          <cell r="M585">
            <v>8.5547160614184747</v>
          </cell>
          <cell r="N585">
            <v>26</v>
          </cell>
          <cell r="O585">
            <v>13.684210526315791</v>
          </cell>
          <cell r="P585">
            <v>469</v>
          </cell>
          <cell r="Q585">
            <v>8.804204993429698</v>
          </cell>
          <cell r="R585">
            <v>211</v>
          </cell>
          <cell r="S585">
            <v>9.6040054619936281</v>
          </cell>
          <cell r="T585">
            <v>290</v>
          </cell>
          <cell r="U585">
            <v>10.15050752537627</v>
          </cell>
        </row>
        <row r="586">
          <cell r="A586" t="str">
            <v>j-Octobre</v>
          </cell>
          <cell r="B586">
            <v>84</v>
          </cell>
          <cell r="C586">
            <v>8.7591240875912408</v>
          </cell>
          <cell r="D586">
            <v>200</v>
          </cell>
          <cell r="E586">
            <v>8.8967971530249113</v>
          </cell>
          <cell r="F586">
            <v>12</v>
          </cell>
          <cell r="G586">
            <v>12.5</v>
          </cell>
          <cell r="H586">
            <v>296</v>
          </cell>
          <cell r="I586">
            <v>8.9615501059642746</v>
          </cell>
          <cell r="J586">
            <v>95</v>
          </cell>
          <cell r="K586">
            <v>9.1876208897485494</v>
          </cell>
          <cell r="L586">
            <v>323</v>
          </cell>
          <cell r="M586">
            <v>7.8722885693395073</v>
          </cell>
          <cell r="N586">
            <v>14</v>
          </cell>
          <cell r="O586">
            <v>7.3684210526315779</v>
          </cell>
          <cell r="P586">
            <v>432</v>
          </cell>
          <cell r="Q586">
            <v>8.1096301858456918</v>
          </cell>
          <cell r="R586">
            <v>182</v>
          </cell>
          <cell r="S586">
            <v>8.2840236686390547</v>
          </cell>
          <cell r="T586">
            <v>254</v>
          </cell>
          <cell r="U586">
            <v>8.8904445222261117</v>
          </cell>
        </row>
        <row r="587">
          <cell r="A587" t="str">
            <v>k-Novembre</v>
          </cell>
          <cell r="B587">
            <v>70</v>
          </cell>
          <cell r="C587">
            <v>7.2992700729927007</v>
          </cell>
          <cell r="D587">
            <v>113</v>
          </cell>
          <cell r="E587">
            <v>5.0266903914590744</v>
          </cell>
          <cell r="F587">
            <v>6</v>
          </cell>
          <cell r="G587">
            <v>6.25</v>
          </cell>
          <cell r="H587">
            <v>189</v>
          </cell>
          <cell r="I587">
            <v>5.7220708446866482</v>
          </cell>
          <cell r="J587">
            <v>68</v>
          </cell>
          <cell r="K587">
            <v>6.5764023210831715</v>
          </cell>
          <cell r="L587">
            <v>325</v>
          </cell>
          <cell r="M587">
            <v>7.9210333902022914</v>
          </cell>
          <cell r="N587">
            <v>11</v>
          </cell>
          <cell r="O587">
            <v>5.7894736842105257</v>
          </cell>
          <cell r="P587">
            <v>404</v>
          </cell>
          <cell r="Q587">
            <v>7.5840060071334721</v>
          </cell>
          <cell r="R587">
            <v>157</v>
          </cell>
          <cell r="S587">
            <v>7.1461083295402821</v>
          </cell>
          <cell r="T587">
            <v>190</v>
          </cell>
          <cell r="U587">
            <v>6.6503325166258325</v>
          </cell>
        </row>
        <row r="588">
          <cell r="A588" t="str">
            <v>l-Décembre</v>
          </cell>
          <cell r="B588">
            <v>46</v>
          </cell>
          <cell r="C588">
            <v>4.7966631908237742</v>
          </cell>
          <cell r="D588">
            <v>95</v>
          </cell>
          <cell r="E588">
            <v>4.2259786476868326</v>
          </cell>
          <cell r="F588">
            <v>4</v>
          </cell>
          <cell r="G588">
            <v>4.1666666666666661</v>
          </cell>
          <cell r="H588">
            <v>145</v>
          </cell>
          <cell r="I588">
            <v>4.3899485316379048</v>
          </cell>
          <cell r="J588">
            <v>69</v>
          </cell>
          <cell r="K588">
            <v>6.6731141199226309</v>
          </cell>
          <cell r="L588">
            <v>305</v>
          </cell>
          <cell r="M588">
            <v>7.4335851815744585</v>
          </cell>
          <cell r="N588">
            <v>14</v>
          </cell>
          <cell r="O588">
            <v>7.3684210526315779</v>
          </cell>
          <cell r="P588">
            <v>388</v>
          </cell>
          <cell r="Q588">
            <v>7.2836493335836305</v>
          </cell>
          <cell r="R588">
            <v>165</v>
          </cell>
          <cell r="S588">
            <v>7.510241238051889</v>
          </cell>
          <cell r="T588">
            <v>189</v>
          </cell>
          <cell r="U588">
            <v>6.6153307665383272</v>
          </cell>
        </row>
        <row r="589">
          <cell r="A589" t="str">
            <v>Total</v>
          </cell>
          <cell r="B589">
            <v>959</v>
          </cell>
          <cell r="C589">
            <v>100</v>
          </cell>
          <cell r="D589">
            <v>2248</v>
          </cell>
          <cell r="E589">
            <v>100</v>
          </cell>
          <cell r="F589">
            <v>96</v>
          </cell>
          <cell r="G589">
            <v>100</v>
          </cell>
          <cell r="H589">
            <v>3303</v>
          </cell>
          <cell r="I589">
            <v>100</v>
          </cell>
          <cell r="J589">
            <v>1034</v>
          </cell>
          <cell r="K589">
            <v>100</v>
          </cell>
          <cell r="L589">
            <v>4103</v>
          </cell>
          <cell r="M589">
            <v>100</v>
          </cell>
          <cell r="N589">
            <v>190</v>
          </cell>
          <cell r="O589">
            <v>100</v>
          </cell>
          <cell r="P589">
            <v>5327</v>
          </cell>
          <cell r="Q589">
            <v>100</v>
          </cell>
          <cell r="R589">
            <v>2197</v>
          </cell>
          <cell r="S589">
            <v>100</v>
          </cell>
          <cell r="T589">
            <v>2857</v>
          </cell>
          <cell r="U589">
            <v>100</v>
          </cell>
        </row>
        <row r="592">
          <cell r="A592" t="str">
            <v>5.4.7.  Arbeidsplaatsongevallen volgens maand van het ongeval :  verdeling volgens duur van de tijdelijke ongeschiktheid - 2021</v>
          </cell>
        </row>
        <row r="593">
          <cell r="B593" t="str">
            <v>a-ITT 0 jour</v>
          </cell>
          <cell r="D593" t="str">
            <v>b-ITT 1 à 3 jours</v>
          </cell>
          <cell r="F593" t="str">
            <v>c-ITT 4 à 7 jours</v>
          </cell>
          <cell r="H593" t="str">
            <v>d-ITT 8 à 15 jours</v>
          </cell>
          <cell r="J593" t="str">
            <v>e-ITT 16 à 30 jours</v>
          </cell>
          <cell r="L593" t="str">
            <v>f-ITT 1 à 3 mois</v>
          </cell>
          <cell r="N593" t="str">
            <v>g-ITT 4 à 6 mois</v>
          </cell>
          <cell r="P593" t="str">
            <v>h-ITT &gt; 6 mois</v>
          </cell>
          <cell r="R593" t="str">
            <v>Total</v>
          </cell>
        </row>
        <row r="594">
          <cell r="A594" t="str">
            <v>a-Janvier</v>
          </cell>
          <cell r="B594">
            <v>913</v>
          </cell>
          <cell r="C594">
            <v>9.1823393342049684</v>
          </cell>
          <cell r="D594">
            <v>331</v>
          </cell>
          <cell r="E594">
            <v>9.2123573615363199</v>
          </cell>
          <cell r="F594">
            <v>362</v>
          </cell>
          <cell r="G594">
            <v>9.1715226754497081</v>
          </cell>
          <cell r="H594">
            <v>391</v>
          </cell>
          <cell r="I594">
            <v>9.2130065975494819</v>
          </cell>
          <cell r="J594">
            <v>255</v>
          </cell>
          <cell r="K594">
            <v>9.8341689163131498</v>
          </cell>
          <cell r="L594">
            <v>330</v>
          </cell>
          <cell r="M594">
            <v>10.387157695939566</v>
          </cell>
          <cell r="N594">
            <v>130</v>
          </cell>
          <cell r="O594">
            <v>10.228166797797011</v>
          </cell>
          <cell r="P594">
            <v>121</v>
          </cell>
          <cell r="Q594">
            <v>11.050228310502282</v>
          </cell>
          <cell r="R594">
            <v>2833</v>
          </cell>
          <cell r="S594">
            <v>9.4866557278237291</v>
          </cell>
        </row>
        <row r="595">
          <cell r="A595" t="str">
            <v>b-Février</v>
          </cell>
          <cell r="B595">
            <v>828</v>
          </cell>
          <cell r="C595">
            <v>8.3274665593885153</v>
          </cell>
          <cell r="D595">
            <v>326</v>
          </cell>
          <cell r="E595">
            <v>9.0731978847759542</v>
          </cell>
          <cell r="F595">
            <v>355</v>
          </cell>
          <cell r="G595">
            <v>8.9941727894603503</v>
          </cell>
          <cell r="H595">
            <v>346</v>
          </cell>
          <cell r="I595">
            <v>8.1526861451460881</v>
          </cell>
          <cell r="J595">
            <v>241</v>
          </cell>
          <cell r="K595">
            <v>9.294253760123409</v>
          </cell>
          <cell r="L595">
            <v>292</v>
          </cell>
          <cell r="M595">
            <v>9.1910607491344045</v>
          </cell>
          <cell r="N595">
            <v>101</v>
          </cell>
          <cell r="O595">
            <v>7.9464988198269086</v>
          </cell>
          <cell r="P595">
            <v>109</v>
          </cell>
          <cell r="Q595">
            <v>9.9543378995433791</v>
          </cell>
          <cell r="R595">
            <v>2598</v>
          </cell>
          <cell r="S595">
            <v>8.6997287613434686</v>
          </cell>
        </row>
        <row r="596">
          <cell r="A596" t="str">
            <v>c-Mars</v>
          </cell>
          <cell r="B596">
            <v>930</v>
          </cell>
          <cell r="C596">
            <v>9.353313889168259</v>
          </cell>
          <cell r="D596">
            <v>304</v>
          </cell>
          <cell r="E596">
            <v>8.4608961870303361</v>
          </cell>
          <cell r="F596">
            <v>345</v>
          </cell>
          <cell r="G596">
            <v>8.740815809475551</v>
          </cell>
          <cell r="H596">
            <v>371</v>
          </cell>
          <cell r="I596">
            <v>8.7417530631479732</v>
          </cell>
          <cell r="J596">
            <v>238</v>
          </cell>
          <cell r="K596">
            <v>9.1785576552256067</v>
          </cell>
          <cell r="L596">
            <v>290</v>
          </cell>
          <cell r="M596">
            <v>9.1281082782499219</v>
          </cell>
          <cell r="N596">
            <v>134</v>
          </cell>
          <cell r="O596">
            <v>10.542879622344611</v>
          </cell>
          <cell r="P596">
            <v>108</v>
          </cell>
          <cell r="Q596">
            <v>9.8630136986301373</v>
          </cell>
          <cell r="R596">
            <v>2720</v>
          </cell>
          <cell r="S596">
            <v>9.1082610588353479</v>
          </cell>
        </row>
        <row r="597">
          <cell r="A597" t="str">
            <v>d-Avril</v>
          </cell>
          <cell r="B597">
            <v>733</v>
          </cell>
          <cell r="C597">
            <v>7.3720205169465949</v>
          </cell>
          <cell r="D597">
            <v>251</v>
          </cell>
          <cell r="E597">
            <v>6.9858057333704426</v>
          </cell>
          <cell r="F597">
            <v>251</v>
          </cell>
          <cell r="G597">
            <v>6.3592601976184433</v>
          </cell>
          <cell r="H597">
            <v>325</v>
          </cell>
          <cell r="I597">
            <v>7.6578699340245056</v>
          </cell>
          <cell r="J597">
            <v>192</v>
          </cell>
          <cell r="K597">
            <v>7.4045507134593143</v>
          </cell>
          <cell r="L597">
            <v>237</v>
          </cell>
          <cell r="M597">
            <v>7.4598677998111427</v>
          </cell>
          <cell r="N597">
            <v>77</v>
          </cell>
          <cell r="O597">
            <v>6.0582218725413064</v>
          </cell>
          <cell r="P597">
            <v>77</v>
          </cell>
          <cell r="Q597">
            <v>7.031963470319635</v>
          </cell>
          <cell r="R597">
            <v>2143</v>
          </cell>
          <cell r="S597">
            <v>7.1761042092221148</v>
          </cell>
        </row>
        <row r="598">
          <cell r="A598" t="str">
            <v>e-Mai</v>
          </cell>
          <cell r="B598">
            <v>841</v>
          </cell>
          <cell r="C598">
            <v>8.4582118073016197</v>
          </cell>
          <cell r="D598">
            <v>269</v>
          </cell>
          <cell r="E598">
            <v>7.4867798497077658</v>
          </cell>
          <cell r="F598">
            <v>321</v>
          </cell>
          <cell r="G598">
            <v>8.1327590575120343</v>
          </cell>
          <cell r="H598">
            <v>353</v>
          </cell>
          <cell r="I598">
            <v>8.3176248821866174</v>
          </cell>
          <cell r="J598">
            <v>195</v>
          </cell>
          <cell r="K598">
            <v>7.5202468183571156</v>
          </cell>
          <cell r="L598">
            <v>288</v>
          </cell>
          <cell r="M598">
            <v>9.0651558073654392</v>
          </cell>
          <cell r="N598">
            <v>98</v>
          </cell>
          <cell r="O598">
            <v>7.7104642014162073</v>
          </cell>
          <cell r="P598">
            <v>90</v>
          </cell>
          <cell r="Q598">
            <v>8.2191780821917799</v>
          </cell>
          <cell r="R598">
            <v>2455</v>
          </cell>
          <cell r="S598">
            <v>8.2208753306767566</v>
          </cell>
        </row>
        <row r="599">
          <cell r="A599" t="str">
            <v>f-Juin</v>
          </cell>
          <cell r="B599">
            <v>1038</v>
          </cell>
          <cell r="C599">
            <v>10.439505179523282</v>
          </cell>
          <cell r="D599">
            <v>336</v>
          </cell>
          <cell r="E599">
            <v>9.3515168382966873</v>
          </cell>
          <cell r="F599">
            <v>350</v>
          </cell>
          <cell r="G599">
            <v>8.8674942994679498</v>
          </cell>
          <cell r="H599">
            <v>386</v>
          </cell>
          <cell r="I599">
            <v>9.0951932139491038</v>
          </cell>
          <cell r="J599">
            <v>230</v>
          </cell>
          <cell r="K599">
            <v>8.8700347088314686</v>
          </cell>
          <cell r="L599">
            <v>280</v>
          </cell>
          <cell r="M599">
            <v>8.8133459238275105</v>
          </cell>
          <cell r="N599">
            <v>111</v>
          </cell>
          <cell r="O599">
            <v>8.733280881195908</v>
          </cell>
          <cell r="P599">
            <v>77</v>
          </cell>
          <cell r="Q599">
            <v>7.031963470319635</v>
          </cell>
          <cell r="R599">
            <v>2808</v>
          </cell>
          <cell r="S599">
            <v>9.4029400930917859</v>
          </cell>
        </row>
        <row r="600">
          <cell r="A600" t="str">
            <v>g-Juillet</v>
          </cell>
          <cell r="B600">
            <v>593</v>
          </cell>
          <cell r="C600">
            <v>5.9639947701900837</v>
          </cell>
          <cell r="D600">
            <v>270</v>
          </cell>
          <cell r="E600">
            <v>7.5146117450598391</v>
          </cell>
          <cell r="F600">
            <v>287</v>
          </cell>
          <cell r="G600">
            <v>7.2713453255637193</v>
          </cell>
          <cell r="H600">
            <v>291</v>
          </cell>
          <cell r="I600">
            <v>6.8567389255419418</v>
          </cell>
          <cell r="J600">
            <v>169</v>
          </cell>
          <cell r="K600">
            <v>6.5175472425761658</v>
          </cell>
          <cell r="L600">
            <v>210</v>
          </cell>
          <cell r="M600">
            <v>6.6100094428706333</v>
          </cell>
          <cell r="N600">
            <v>64</v>
          </cell>
          <cell r="O600">
            <v>5.0354051927616048</v>
          </cell>
          <cell r="P600">
            <v>56</v>
          </cell>
          <cell r="Q600">
            <v>5.1141552511415531</v>
          </cell>
          <cell r="R600">
            <v>1940</v>
          </cell>
          <cell r="S600">
            <v>6.4963332551987412</v>
          </cell>
        </row>
        <row r="601">
          <cell r="A601" t="str">
            <v>h-Août</v>
          </cell>
          <cell r="B601">
            <v>664</v>
          </cell>
          <cell r="C601">
            <v>6.6780649703308868</v>
          </cell>
          <cell r="D601">
            <v>270</v>
          </cell>
          <cell r="E601">
            <v>7.5146117450598391</v>
          </cell>
          <cell r="F601">
            <v>328</v>
          </cell>
          <cell r="G601">
            <v>8.310108943501394</v>
          </cell>
          <cell r="H601">
            <v>309</v>
          </cell>
          <cell r="I601">
            <v>7.2808671065032975</v>
          </cell>
          <cell r="J601">
            <v>173</v>
          </cell>
          <cell r="K601">
            <v>6.6718087157732349</v>
          </cell>
          <cell r="L601">
            <v>222</v>
          </cell>
          <cell r="M601">
            <v>6.9877242681775265</v>
          </cell>
          <cell r="N601">
            <v>95</v>
          </cell>
          <cell r="O601">
            <v>7.4744295830055067</v>
          </cell>
          <cell r="P601">
            <v>74</v>
          </cell>
          <cell r="Q601">
            <v>6.7579908675799087</v>
          </cell>
          <cell r="R601">
            <v>2135</v>
          </cell>
          <cell r="S601">
            <v>7.1493152061078922</v>
          </cell>
        </row>
        <row r="602">
          <cell r="A602" t="str">
            <v>i-Septembre</v>
          </cell>
          <cell r="B602">
            <v>1092</v>
          </cell>
          <cell r="C602">
            <v>10.982600824700794</v>
          </cell>
          <cell r="D602">
            <v>407</v>
          </cell>
          <cell r="E602">
            <v>11.327581408293904</v>
          </cell>
          <cell r="F602">
            <v>395</v>
          </cell>
          <cell r="G602">
            <v>10.007600709399544</v>
          </cell>
          <cell r="H602">
            <v>414</v>
          </cell>
          <cell r="I602">
            <v>9.7549481621112157</v>
          </cell>
          <cell r="J602">
            <v>283</v>
          </cell>
          <cell r="K602">
            <v>10.913999228692633</v>
          </cell>
          <cell r="L602">
            <v>299</v>
          </cell>
          <cell r="M602">
            <v>9.411394397230092</v>
          </cell>
          <cell r="N602">
            <v>138</v>
          </cell>
          <cell r="O602">
            <v>10.857592446892211</v>
          </cell>
          <cell r="P602">
            <v>130</v>
          </cell>
          <cell r="Q602">
            <v>11.87214611872146</v>
          </cell>
          <cell r="R602">
            <v>3158</v>
          </cell>
          <cell r="S602">
            <v>10.574958979338982</v>
          </cell>
        </row>
        <row r="603">
          <cell r="A603" t="str">
            <v>j-Octobre</v>
          </cell>
          <cell r="B603">
            <v>995</v>
          </cell>
          <cell r="C603">
            <v>10.007040128733783</v>
          </cell>
          <cell r="D603">
            <v>345</v>
          </cell>
          <cell r="E603">
            <v>9.6020038964653498</v>
          </cell>
          <cell r="F603">
            <v>376</v>
          </cell>
          <cell r="G603">
            <v>9.5262224474284274</v>
          </cell>
          <cell r="H603">
            <v>423</v>
          </cell>
          <cell r="I603">
            <v>9.9670122525918945</v>
          </cell>
          <cell r="J603">
            <v>256</v>
          </cell>
          <cell r="K603">
            <v>9.8727342846124184</v>
          </cell>
          <cell r="L603">
            <v>301</v>
          </cell>
          <cell r="M603">
            <v>9.4743468681145728</v>
          </cell>
          <cell r="N603">
            <v>134</v>
          </cell>
          <cell r="O603">
            <v>10.542879622344611</v>
          </cell>
          <cell r="P603">
            <v>100</v>
          </cell>
          <cell r="Q603">
            <v>9.1324200913241995</v>
          </cell>
          <cell r="R603">
            <v>2930</v>
          </cell>
          <cell r="S603">
            <v>9.8114723905836652</v>
          </cell>
        </row>
        <row r="604">
          <cell r="A604" t="str">
            <v>k-Novembre</v>
          </cell>
          <cell r="B604">
            <v>688</v>
          </cell>
          <cell r="C604">
            <v>6.9194408126320024</v>
          </cell>
          <cell r="D604">
            <v>248</v>
          </cell>
          <cell r="E604">
            <v>6.9023100473142218</v>
          </cell>
          <cell r="F604">
            <v>316</v>
          </cell>
          <cell r="G604">
            <v>8.0060805675196356</v>
          </cell>
          <cell r="H604">
            <v>319</v>
          </cell>
          <cell r="I604">
            <v>7.5164938737040528</v>
          </cell>
          <cell r="J604">
            <v>209</v>
          </cell>
          <cell r="K604">
            <v>8.0601619745468582</v>
          </cell>
          <cell r="L604">
            <v>226</v>
          </cell>
          <cell r="M604">
            <v>7.11362920994649</v>
          </cell>
          <cell r="N604">
            <v>94</v>
          </cell>
          <cell r="O604">
            <v>7.3957513768686063</v>
          </cell>
          <cell r="P604">
            <v>95</v>
          </cell>
          <cell r="Q604">
            <v>8.6757990867579906</v>
          </cell>
          <cell r="R604">
            <v>2195</v>
          </cell>
          <cell r="S604">
            <v>7.3502327294645546</v>
          </cell>
        </row>
        <row r="605">
          <cell r="A605" t="str">
            <v>l-Décembre</v>
          </cell>
          <cell r="B605">
            <v>628</v>
          </cell>
          <cell r="C605">
            <v>6.3160012068792115</v>
          </cell>
          <cell r="D605">
            <v>236</v>
          </cell>
          <cell r="E605">
            <v>6.5683273030893403</v>
          </cell>
          <cell r="F605">
            <v>261</v>
          </cell>
          <cell r="G605">
            <v>6.6126171776032434</v>
          </cell>
          <cell r="H605">
            <v>316</v>
          </cell>
          <cell r="I605">
            <v>7.4458058435438259</v>
          </cell>
          <cell r="J605">
            <v>152</v>
          </cell>
          <cell r="K605">
            <v>5.8619359814886227</v>
          </cell>
          <cell r="L605">
            <v>202</v>
          </cell>
          <cell r="M605">
            <v>6.3581995593327045</v>
          </cell>
          <cell r="N605">
            <v>95</v>
          </cell>
          <cell r="O605">
            <v>7.4744295830055067</v>
          </cell>
          <cell r="P605">
            <v>58</v>
          </cell>
          <cell r="Q605">
            <v>5.2968036529680367</v>
          </cell>
          <cell r="R605">
            <v>1948</v>
          </cell>
          <cell r="S605">
            <v>6.5231222583129629</v>
          </cell>
        </row>
        <row r="606">
          <cell r="A606" t="str">
            <v>Total</v>
          </cell>
          <cell r="B606">
            <v>9943</v>
          </cell>
          <cell r="C606">
            <v>100</v>
          </cell>
          <cell r="D606">
            <v>3593</v>
          </cell>
          <cell r="E606">
            <v>100</v>
          </cell>
          <cell r="F606">
            <v>3947</v>
          </cell>
          <cell r="G606">
            <v>100</v>
          </cell>
          <cell r="H606">
            <v>4244</v>
          </cell>
          <cell r="I606">
            <v>100</v>
          </cell>
          <cell r="J606">
            <v>2593</v>
          </cell>
          <cell r="K606">
            <v>100</v>
          </cell>
          <cell r="L606">
            <v>3177</v>
          </cell>
          <cell r="M606">
            <v>100</v>
          </cell>
          <cell r="N606">
            <v>1271</v>
          </cell>
          <cell r="O606">
            <v>100</v>
          </cell>
          <cell r="P606">
            <v>1095</v>
          </cell>
          <cell r="Q606">
            <v>100</v>
          </cell>
          <cell r="R606">
            <v>29863</v>
          </cell>
          <cell r="S606">
            <v>100</v>
          </cell>
        </row>
        <row r="609">
          <cell r="A609" t="str">
            <v>5.4.8.  Arbeidsplaatsongevallen volgens maand van het ongeval :  verdeling volgens voorziene graad van blijvende ongeschiktheid - 2021</v>
          </cell>
        </row>
        <row r="610">
          <cell r="D610" t="str">
            <v>Total</v>
          </cell>
        </row>
        <row r="611">
          <cell r="A611" t="str">
            <v>a-Janvier</v>
          </cell>
          <cell r="B611">
            <v>2833</v>
          </cell>
          <cell r="C611">
            <v>9.4866557278237291</v>
          </cell>
          <cell r="D611">
            <v>2833</v>
          </cell>
          <cell r="E611">
            <v>9.4866557278237291</v>
          </cell>
        </row>
        <row r="612">
          <cell r="A612" t="str">
            <v>b-Février</v>
          </cell>
          <cell r="B612">
            <v>2598</v>
          </cell>
          <cell r="C612">
            <v>8.6997287613434686</v>
          </cell>
          <cell r="D612">
            <v>2598</v>
          </cell>
          <cell r="E612">
            <v>8.6997287613434686</v>
          </cell>
        </row>
        <row r="613">
          <cell r="A613" t="str">
            <v>c-Mars</v>
          </cell>
          <cell r="B613">
            <v>2720</v>
          </cell>
          <cell r="C613">
            <v>9.1082610588353479</v>
          </cell>
          <cell r="D613">
            <v>2720</v>
          </cell>
          <cell r="E613">
            <v>9.1082610588353479</v>
          </cell>
        </row>
        <row r="614">
          <cell r="A614" t="str">
            <v>d-Avril</v>
          </cell>
          <cell r="B614">
            <v>2143</v>
          </cell>
          <cell r="C614">
            <v>7.1761042092221148</v>
          </cell>
          <cell r="D614">
            <v>2143</v>
          </cell>
          <cell r="E614">
            <v>7.1761042092221148</v>
          </cell>
        </row>
        <row r="615">
          <cell r="A615" t="str">
            <v>e-Mai</v>
          </cell>
          <cell r="B615">
            <v>2455</v>
          </cell>
          <cell r="C615">
            <v>8.2208753306767566</v>
          </cell>
          <cell r="D615">
            <v>2455</v>
          </cell>
          <cell r="E615">
            <v>8.2208753306767566</v>
          </cell>
        </row>
        <row r="616">
          <cell r="A616" t="str">
            <v>f-Juin</v>
          </cell>
          <cell r="B616">
            <v>2808</v>
          </cell>
          <cell r="C616">
            <v>9.4029400930917859</v>
          </cell>
          <cell r="D616">
            <v>2808</v>
          </cell>
          <cell r="E616">
            <v>9.4029400930917859</v>
          </cell>
        </row>
        <row r="617">
          <cell r="A617" t="str">
            <v>g-Juillet</v>
          </cell>
          <cell r="B617">
            <v>1940</v>
          </cell>
          <cell r="C617">
            <v>6.4963332551987412</v>
          </cell>
          <cell r="D617">
            <v>1940</v>
          </cell>
          <cell r="E617">
            <v>6.4963332551987412</v>
          </cell>
        </row>
        <row r="618">
          <cell r="A618" t="str">
            <v>h-Août</v>
          </cell>
          <cell r="B618">
            <v>2135</v>
          </cell>
          <cell r="C618">
            <v>7.1493152061078922</v>
          </cell>
          <cell r="D618">
            <v>2135</v>
          </cell>
          <cell r="E618">
            <v>7.1493152061078922</v>
          </cell>
        </row>
        <row r="619">
          <cell r="A619" t="str">
            <v>i-Septembre</v>
          </cell>
          <cell r="B619">
            <v>3158</v>
          </cell>
          <cell r="C619">
            <v>10.574958979338982</v>
          </cell>
          <cell r="D619">
            <v>3158</v>
          </cell>
          <cell r="E619">
            <v>10.574958979338982</v>
          </cell>
        </row>
        <row r="620">
          <cell r="A620" t="str">
            <v>j-Octobre</v>
          </cell>
          <cell r="B620">
            <v>2930</v>
          </cell>
          <cell r="C620">
            <v>9.8114723905836652</v>
          </cell>
          <cell r="D620">
            <v>2930</v>
          </cell>
          <cell r="E620">
            <v>9.8114723905836652</v>
          </cell>
        </row>
        <row r="621">
          <cell r="A621" t="str">
            <v>k-Novembre</v>
          </cell>
          <cell r="B621">
            <v>2195</v>
          </cell>
          <cell r="C621">
            <v>7.3502327294645546</v>
          </cell>
          <cell r="D621">
            <v>2195</v>
          </cell>
          <cell r="E621">
            <v>7.3502327294645546</v>
          </cell>
        </row>
        <row r="622">
          <cell r="A622" t="str">
            <v>l-Décembre</v>
          </cell>
          <cell r="B622">
            <v>1948</v>
          </cell>
          <cell r="C622">
            <v>6.5231222583129629</v>
          </cell>
          <cell r="D622">
            <v>1948</v>
          </cell>
          <cell r="E622">
            <v>6.5231222583129629</v>
          </cell>
        </row>
        <row r="623">
          <cell r="A623" t="str">
            <v>Total</v>
          </cell>
          <cell r="B623">
            <v>29863</v>
          </cell>
          <cell r="C623">
            <v>100</v>
          </cell>
          <cell r="D623">
            <v>29863</v>
          </cell>
          <cell r="E623">
            <v>100</v>
          </cell>
        </row>
        <row r="626">
          <cell r="A626" t="str">
            <v>5.5.1.  Arbeidsplaatsongevallen volgens provincie en gewest van het ongeval : evolutie 2011 - 2021</v>
          </cell>
        </row>
        <row r="627">
          <cell r="B627" t="str">
            <v>Total</v>
          </cell>
        </row>
        <row r="628">
          <cell r="A628" t="str">
            <v>a-Bruxelles - Brussel</v>
          </cell>
          <cell r="B628">
            <v>3546</v>
          </cell>
          <cell r="C628">
            <v>11.87422563037873</v>
          </cell>
        </row>
        <row r="629">
          <cell r="A629" t="str">
            <v>b-Antwerpen</v>
          </cell>
          <cell r="B629">
            <v>2780</v>
          </cell>
          <cell r="C629">
            <v>9.3091785821920094</v>
          </cell>
        </row>
        <row r="630">
          <cell r="A630" t="str">
            <v>c-Limburg</v>
          </cell>
          <cell r="B630">
            <v>1191</v>
          </cell>
          <cell r="C630">
            <v>3.9882128386297429</v>
          </cell>
        </row>
        <row r="631">
          <cell r="A631" t="str">
            <v>d-Oost-Vlaanderen</v>
          </cell>
          <cell r="B631">
            <v>2482</v>
          </cell>
          <cell r="C631">
            <v>8.3112882161872559</v>
          </cell>
        </row>
        <row r="632">
          <cell r="A632" t="str">
            <v>e-Vlaams-Brabant</v>
          </cell>
          <cell r="B632">
            <v>1221</v>
          </cell>
          <cell r="C632">
            <v>4.0886716003080732</v>
          </cell>
        </row>
        <row r="633">
          <cell r="A633" t="str">
            <v>f-West-Vlaanderen</v>
          </cell>
          <cell r="B633">
            <v>1990</v>
          </cell>
          <cell r="C633">
            <v>6.6637645246626258</v>
          </cell>
        </row>
        <row r="634">
          <cell r="A634" t="str">
            <v>g-Brabant Wallon</v>
          </cell>
          <cell r="B634">
            <v>585</v>
          </cell>
          <cell r="C634">
            <v>1.9589458527274557</v>
          </cell>
        </row>
        <row r="635">
          <cell r="A635" t="str">
            <v>h-Hainaut</v>
          </cell>
          <cell r="B635">
            <v>3245</v>
          </cell>
          <cell r="C635">
            <v>10.866289388206145</v>
          </cell>
        </row>
        <row r="636">
          <cell r="A636" t="str">
            <v>i-Liège</v>
          </cell>
          <cell r="B636">
            <v>2789</v>
          </cell>
          <cell r="C636">
            <v>9.3393162106955092</v>
          </cell>
        </row>
        <row r="637">
          <cell r="A637" t="str">
            <v>j-Luxembourg</v>
          </cell>
          <cell r="B637">
            <v>653</v>
          </cell>
          <cell r="C637">
            <v>2.186652379198339</v>
          </cell>
        </row>
        <row r="638">
          <cell r="A638" t="str">
            <v>k-Namur</v>
          </cell>
          <cell r="B638">
            <v>998</v>
          </cell>
          <cell r="C638">
            <v>3.3419281384991466</v>
          </cell>
        </row>
        <row r="639">
          <cell r="A639" t="str">
            <v>l-Buitenland</v>
          </cell>
          <cell r="B639">
            <v>25</v>
          </cell>
          <cell r="C639">
            <v>8.3715634731942531E-2</v>
          </cell>
        </row>
        <row r="640">
          <cell r="A640" t="str">
            <v>n-Inconnu</v>
          </cell>
          <cell r="B640">
            <v>8358</v>
          </cell>
          <cell r="C640">
            <v>27.98781100358303</v>
          </cell>
        </row>
        <row r="641">
          <cell r="A641" t="str">
            <v>Total</v>
          </cell>
          <cell r="B641">
            <v>29863</v>
          </cell>
          <cell r="C641">
            <v>100</v>
          </cell>
        </row>
        <row r="644">
          <cell r="A644" t="str">
            <v>5.5.2.  Arbeidsplaatsongevallen volgens provincie en gewest van het ongeval : verdeling volgens gevolgen- 2021</v>
          </cell>
        </row>
        <row r="645">
          <cell r="B645" t="str">
            <v>1-CSS</v>
          </cell>
          <cell r="D645" t="str">
            <v>2-IT &lt;= 6 MOIS</v>
          </cell>
          <cell r="F645" t="str">
            <v>3-IT &gt; 6 MOIS</v>
          </cell>
          <cell r="H645" t="str">
            <v>4-Mortel</v>
          </cell>
          <cell r="J645" t="str">
            <v>Total</v>
          </cell>
        </row>
        <row r="646">
          <cell r="A646" t="str">
            <v>a-Bruxelles - Brussel</v>
          </cell>
          <cell r="B646">
            <v>782</v>
          </cell>
          <cell r="C646">
            <v>7.8950025239777881</v>
          </cell>
          <cell r="D646">
            <v>2581</v>
          </cell>
          <cell r="E646">
            <v>13.684322146227665</v>
          </cell>
          <cell r="F646">
            <v>183</v>
          </cell>
          <cell r="G646">
            <v>16.712328767123289</v>
          </cell>
          <cell r="H646">
            <v>0</v>
          </cell>
          <cell r="I646">
            <v>0</v>
          </cell>
          <cell r="J646">
            <v>3546</v>
          </cell>
          <cell r="K646">
            <v>11.87422563037873</v>
          </cell>
        </row>
        <row r="647">
          <cell r="A647" t="str">
            <v>b-Antwerpen</v>
          </cell>
          <cell r="B647">
            <v>699</v>
          </cell>
          <cell r="C647">
            <v>7.0570418980312981</v>
          </cell>
          <cell r="D647">
            <v>2023</v>
          </cell>
          <cell r="E647">
            <v>10.725836381952176</v>
          </cell>
          <cell r="F647">
            <v>58</v>
          </cell>
          <cell r="G647">
            <v>5.2968036529680367</v>
          </cell>
          <cell r="H647">
            <v>0</v>
          </cell>
          <cell r="I647">
            <v>0</v>
          </cell>
          <cell r="J647">
            <v>2780</v>
          </cell>
          <cell r="K647">
            <v>9.3091785821920094</v>
          </cell>
        </row>
        <row r="648">
          <cell r="A648" t="str">
            <v>c-Limburg</v>
          </cell>
          <cell r="B648">
            <v>449</v>
          </cell>
          <cell r="C648">
            <v>4.5330641090358403</v>
          </cell>
          <cell r="D648">
            <v>722</v>
          </cell>
          <cell r="E648">
            <v>3.8280048777901485</v>
          </cell>
          <cell r="F648">
            <v>20</v>
          </cell>
          <cell r="G648">
            <v>1.8264840182648401</v>
          </cell>
          <cell r="H648">
            <v>0</v>
          </cell>
          <cell r="I648">
            <v>0</v>
          </cell>
          <cell r="J648">
            <v>1191</v>
          </cell>
          <cell r="K648">
            <v>3.9882128386297429</v>
          </cell>
        </row>
        <row r="649">
          <cell r="A649" t="str">
            <v>d-Oost-Vlaanderen</v>
          </cell>
          <cell r="B649">
            <v>841</v>
          </cell>
          <cell r="C649">
            <v>8.4906612821807173</v>
          </cell>
          <cell r="D649">
            <v>1598</v>
          </cell>
          <cell r="E649">
            <v>8.472509410953819</v>
          </cell>
          <cell r="F649">
            <v>43</v>
          </cell>
          <cell r="G649">
            <v>3.9269406392694064</v>
          </cell>
          <cell r="H649">
            <v>0</v>
          </cell>
          <cell r="I649">
            <v>0</v>
          </cell>
          <cell r="J649">
            <v>2482</v>
          </cell>
          <cell r="K649">
            <v>8.3112882161872559</v>
          </cell>
        </row>
        <row r="650">
          <cell r="A650" t="str">
            <v>e-Vlaams-Brabant</v>
          </cell>
          <cell r="B650">
            <v>327</v>
          </cell>
          <cell r="C650">
            <v>3.3013629480060573</v>
          </cell>
          <cell r="D650">
            <v>869</v>
          </cell>
          <cell r="E650">
            <v>4.6073909124648749</v>
          </cell>
          <cell r="F650">
            <v>25</v>
          </cell>
          <cell r="G650">
            <v>2.2831050228310499</v>
          </cell>
          <cell r="H650">
            <v>0</v>
          </cell>
          <cell r="I650">
            <v>0</v>
          </cell>
          <cell r="J650">
            <v>1221</v>
          </cell>
          <cell r="K650">
            <v>4.0886716003080732</v>
          </cell>
        </row>
        <row r="651">
          <cell r="A651" t="str">
            <v>f-West-Vlaanderen</v>
          </cell>
          <cell r="B651">
            <v>766</v>
          </cell>
          <cell r="C651">
            <v>7.7334679454820794</v>
          </cell>
          <cell r="D651">
            <v>1192</v>
          </cell>
          <cell r="E651">
            <v>6.3199194104236263</v>
          </cell>
          <cell r="F651">
            <v>30</v>
          </cell>
          <cell r="G651">
            <v>2.7397260273972601</v>
          </cell>
          <cell r="H651">
            <v>2</v>
          </cell>
          <cell r="I651">
            <v>100</v>
          </cell>
          <cell r="J651">
            <v>1990</v>
          </cell>
          <cell r="K651">
            <v>6.6637645246626258</v>
          </cell>
        </row>
        <row r="652">
          <cell r="A652" t="str">
            <v>g-Brabant Wallon</v>
          </cell>
          <cell r="B652">
            <v>131</v>
          </cell>
          <cell r="C652">
            <v>1.3225643614336193</v>
          </cell>
          <cell r="D652">
            <v>428</v>
          </cell>
          <cell r="E652">
            <v>2.2692328084406976</v>
          </cell>
          <cell r="F652">
            <v>26</v>
          </cell>
          <cell r="G652">
            <v>2.3744292237442921</v>
          </cell>
          <cell r="H652">
            <v>0</v>
          </cell>
          <cell r="I652">
            <v>0</v>
          </cell>
          <cell r="J652">
            <v>585</v>
          </cell>
          <cell r="K652">
            <v>1.9589458527274557</v>
          </cell>
        </row>
        <row r="653">
          <cell r="A653" t="str">
            <v>h-Hainaut</v>
          </cell>
          <cell r="B653">
            <v>777</v>
          </cell>
          <cell r="C653">
            <v>7.8445229681978796</v>
          </cell>
          <cell r="D653">
            <v>2330</v>
          </cell>
          <cell r="E653">
            <v>12.353533746885107</v>
          </cell>
          <cell r="F653">
            <v>138</v>
          </cell>
          <cell r="G653">
            <v>12.602739726027398</v>
          </cell>
          <cell r="H653">
            <v>0</v>
          </cell>
          <cell r="I653">
            <v>0</v>
          </cell>
          <cell r="J653">
            <v>3245</v>
          </cell>
          <cell r="K653">
            <v>10.866289388206145</v>
          </cell>
        </row>
        <row r="654">
          <cell r="A654" t="str">
            <v>i-Liège</v>
          </cell>
          <cell r="B654">
            <v>847</v>
          </cell>
          <cell r="C654">
            <v>8.5512367491166064</v>
          </cell>
          <cell r="D654">
            <v>1830</v>
          </cell>
          <cell r="E654">
            <v>9.7025608398282177</v>
          </cell>
          <cell r="F654">
            <v>112</v>
          </cell>
          <cell r="G654">
            <v>10.228310502283106</v>
          </cell>
          <cell r="H654">
            <v>0</v>
          </cell>
          <cell r="I654">
            <v>0</v>
          </cell>
          <cell r="J654">
            <v>2789</v>
          </cell>
          <cell r="K654">
            <v>9.3393162106955092</v>
          </cell>
        </row>
        <row r="655">
          <cell r="A655" t="str">
            <v>j-Luxembourg</v>
          </cell>
          <cell r="B655">
            <v>209</v>
          </cell>
          <cell r="C655">
            <v>2.1100454316002022</v>
          </cell>
          <cell r="D655">
            <v>412</v>
          </cell>
          <cell r="E655">
            <v>2.1844016754148772</v>
          </cell>
          <cell r="F655">
            <v>32</v>
          </cell>
          <cell r="G655">
            <v>2.9223744292237437</v>
          </cell>
          <cell r="H655">
            <v>0</v>
          </cell>
          <cell r="I655">
            <v>0</v>
          </cell>
          <cell r="J655">
            <v>653</v>
          </cell>
          <cell r="K655">
            <v>2.186652379198339</v>
          </cell>
        </row>
        <row r="656">
          <cell r="A656" t="str">
            <v>k-Namur</v>
          </cell>
          <cell r="B656">
            <v>274</v>
          </cell>
          <cell r="C656">
            <v>2.7662796567390213</v>
          </cell>
          <cell r="D656">
            <v>679</v>
          </cell>
          <cell r="E656">
            <v>3.6000212077832558</v>
          </cell>
          <cell r="F656">
            <v>45</v>
          </cell>
          <cell r="G656">
            <v>4.10958904109589</v>
          </cell>
          <cell r="H656">
            <v>0</v>
          </cell>
          <cell r="I656">
            <v>0</v>
          </cell>
          <cell r="J656">
            <v>998</v>
          </cell>
          <cell r="K656">
            <v>3.3419281384991466</v>
          </cell>
        </row>
        <row r="657">
          <cell r="A657" t="str">
            <v>l-Buitenland</v>
          </cell>
          <cell r="B657">
            <v>10</v>
          </cell>
          <cell r="C657">
            <v>0.10095911155981825</v>
          </cell>
          <cell r="D657">
            <v>14</v>
          </cell>
          <cell r="E657">
            <v>7.4227241397592916E-2</v>
          </cell>
          <cell r="F657">
            <v>1</v>
          </cell>
          <cell r="G657">
            <v>9.132420091324199E-2</v>
          </cell>
          <cell r="H657">
            <v>0</v>
          </cell>
          <cell r="I657">
            <v>0</v>
          </cell>
          <cell r="J657">
            <v>25</v>
          </cell>
          <cell r="K657">
            <v>8.3715634731942531E-2</v>
          </cell>
        </row>
        <row r="658">
          <cell r="A658" t="str">
            <v>n-Inconnu</v>
          </cell>
          <cell r="B658">
            <v>3793</v>
          </cell>
          <cell r="C658">
            <v>38.293791014639069</v>
          </cell>
          <cell r="D658">
            <v>4183</v>
          </cell>
          <cell r="E658">
            <v>22.178039340437941</v>
          </cell>
          <cell r="F658">
            <v>382</v>
          </cell>
          <cell r="G658">
            <v>34.885844748858446</v>
          </cell>
          <cell r="H658">
            <v>0</v>
          </cell>
          <cell r="I658">
            <v>0</v>
          </cell>
          <cell r="J658">
            <v>8358</v>
          </cell>
          <cell r="K658">
            <v>27.98781100358303</v>
          </cell>
        </row>
        <row r="659">
          <cell r="A659" t="str">
            <v>Total</v>
          </cell>
          <cell r="B659">
            <v>9905</v>
          </cell>
          <cell r="C659">
            <v>100</v>
          </cell>
          <cell r="D659">
            <v>18861</v>
          </cell>
          <cell r="E659">
            <v>100</v>
          </cell>
          <cell r="F659">
            <v>1095</v>
          </cell>
          <cell r="G659">
            <v>100</v>
          </cell>
          <cell r="H659">
            <v>2</v>
          </cell>
          <cell r="I659">
            <v>100</v>
          </cell>
          <cell r="J659">
            <v>29863</v>
          </cell>
          <cell r="K659">
            <v>100</v>
          </cell>
        </row>
        <row r="662">
          <cell r="A662" t="str">
            <v>5.5.3.  Arbeidsplaatsongevallen volgens provincie en gewest van het ongeval  : verdeling volgens gevolgen en geslacht - 2021</v>
          </cell>
        </row>
        <row r="663">
          <cell r="H663" t="str">
            <v>1- Femme</v>
          </cell>
          <cell r="R663" t="str">
            <v>2- Homme</v>
          </cell>
          <cell r="T663" t="str">
            <v>Total</v>
          </cell>
        </row>
        <row r="664">
          <cell r="B664" t="str">
            <v>1-CSS</v>
          </cell>
          <cell r="D664" t="str">
            <v>2-IT &lt;= 6 MOIS</v>
          </cell>
          <cell r="F664" t="str">
            <v>3-IT &gt; 6 MOIS</v>
          </cell>
          <cell r="H664" t="str">
            <v>Total</v>
          </cell>
          <cell r="J664" t="str">
            <v>1-CSS</v>
          </cell>
          <cell r="L664" t="str">
            <v>2-IT &lt;= 6 MOIS</v>
          </cell>
          <cell r="N664" t="str">
            <v>3-IT &gt; 6 MOIS</v>
          </cell>
          <cell r="P664" t="str">
            <v>4-Mortel</v>
          </cell>
          <cell r="R664" t="str">
            <v>Total</v>
          </cell>
        </row>
        <row r="665">
          <cell r="A665" t="str">
            <v>a-Bruxelles - Brussel</v>
          </cell>
          <cell r="B665">
            <v>369</v>
          </cell>
          <cell r="C665">
            <v>6.4953353282872728</v>
          </cell>
          <cell r="D665">
            <v>764</v>
          </cell>
          <cell r="E665">
            <v>9.8200514138817478</v>
          </cell>
          <cell r="F665">
            <v>47</v>
          </cell>
          <cell r="G665">
            <v>9.5528455284552845</v>
          </cell>
          <cell r="H665">
            <v>1180</v>
          </cell>
          <cell r="I665">
            <v>8.4569626603597783</v>
          </cell>
          <cell r="J665">
            <v>413</v>
          </cell>
          <cell r="K665">
            <v>9.7774621212121211</v>
          </cell>
          <cell r="L665">
            <v>1817</v>
          </cell>
          <cell r="M665">
            <v>16.39743705441747</v>
          </cell>
          <cell r="N665">
            <v>136</v>
          </cell>
          <cell r="O665">
            <v>22.553897180762853</v>
          </cell>
          <cell r="P665">
            <v>0</v>
          </cell>
          <cell r="Q665">
            <v>0</v>
          </cell>
          <cell r="R665">
            <v>2366</v>
          </cell>
          <cell r="S665">
            <v>14.871150219987427</v>
          </cell>
          <cell r="T665">
            <v>3546</v>
          </cell>
          <cell r="U665">
            <v>11.87422563037873</v>
          </cell>
        </row>
        <row r="666">
          <cell r="A666" t="str">
            <v>b-Antwerpen</v>
          </cell>
          <cell r="B666">
            <v>304</v>
          </cell>
          <cell r="C666">
            <v>5.3511705685618729</v>
          </cell>
          <cell r="D666">
            <v>665</v>
          </cell>
          <cell r="E666">
            <v>8.5475578406169657</v>
          </cell>
          <cell r="F666">
            <v>20</v>
          </cell>
          <cell r="G666">
            <v>4.0650406504065035</v>
          </cell>
          <cell r="H666">
            <v>989</v>
          </cell>
          <cell r="I666">
            <v>7.0880814161828996</v>
          </cell>
          <cell r="J666">
            <v>395</v>
          </cell>
          <cell r="K666">
            <v>9.3513257575757578</v>
          </cell>
          <cell r="L666">
            <v>1358</v>
          </cell>
          <cell r="M666">
            <v>12.255211623499685</v>
          </cell>
          <cell r="N666">
            <v>38</v>
          </cell>
          <cell r="O666">
            <v>6.3018242122719741</v>
          </cell>
          <cell r="P666">
            <v>0</v>
          </cell>
          <cell r="Q666">
            <v>0</v>
          </cell>
          <cell r="R666">
            <v>1791</v>
          </cell>
          <cell r="S666">
            <v>11.257071024512886</v>
          </cell>
          <cell r="T666">
            <v>2780</v>
          </cell>
          <cell r="U666">
            <v>9.3091785821920094</v>
          </cell>
        </row>
        <row r="667">
          <cell r="A667" t="str">
            <v>c-Limburg</v>
          </cell>
          <cell r="B667">
            <v>257</v>
          </cell>
          <cell r="C667">
            <v>4.5238514346065832</v>
          </cell>
          <cell r="D667">
            <v>283</v>
          </cell>
          <cell r="E667">
            <v>3.6375321336760926</v>
          </cell>
          <cell r="F667">
            <v>7</v>
          </cell>
          <cell r="G667">
            <v>1.4227642276422763</v>
          </cell>
          <cell r="H667">
            <v>547</v>
          </cell>
          <cell r="I667">
            <v>3.9203038773023722</v>
          </cell>
          <cell r="J667">
            <v>192</v>
          </cell>
          <cell r="K667">
            <v>4.5454545454545459</v>
          </cell>
          <cell r="L667">
            <v>439</v>
          </cell>
          <cell r="M667">
            <v>3.9617363053876007</v>
          </cell>
          <cell r="N667">
            <v>13</v>
          </cell>
          <cell r="O667">
            <v>2.1558872305140961</v>
          </cell>
          <cell r="P667">
            <v>0</v>
          </cell>
          <cell r="Q667">
            <v>0</v>
          </cell>
          <cell r="R667">
            <v>644</v>
          </cell>
          <cell r="S667">
            <v>4.0477686989314901</v>
          </cell>
          <cell r="T667">
            <v>1191</v>
          </cell>
          <cell r="U667">
            <v>3.9882128386297429</v>
          </cell>
        </row>
        <row r="668">
          <cell r="A668" t="str">
            <v>d-Oost-Vlaanderen</v>
          </cell>
          <cell r="B668">
            <v>423</v>
          </cell>
          <cell r="C668">
            <v>7.4458722055976061</v>
          </cell>
          <cell r="D668">
            <v>626</v>
          </cell>
          <cell r="E668">
            <v>8.0462724935732641</v>
          </cell>
          <cell r="F668">
            <v>19</v>
          </cell>
          <cell r="G668">
            <v>3.8617886178861789</v>
          </cell>
          <cell r="H668">
            <v>1068</v>
          </cell>
          <cell r="I668">
            <v>7.6542678993764772</v>
          </cell>
          <cell r="J668">
            <v>418</v>
          </cell>
          <cell r="K668">
            <v>9.8958333333333321</v>
          </cell>
          <cell r="L668">
            <v>972</v>
          </cell>
          <cell r="M668">
            <v>8.7717715007670787</v>
          </cell>
          <cell r="N668">
            <v>24</v>
          </cell>
          <cell r="O668">
            <v>3.9800995024875623</v>
          </cell>
          <cell r="P668">
            <v>0</v>
          </cell>
          <cell r="Q668">
            <v>0</v>
          </cell>
          <cell r="R668">
            <v>1414</v>
          </cell>
          <cell r="S668">
            <v>8.8874921433060976</v>
          </cell>
          <cell r="T668">
            <v>2482</v>
          </cell>
          <cell r="U668">
            <v>8.3112882161872559</v>
          </cell>
        </row>
        <row r="669">
          <cell r="A669" t="str">
            <v>e-Vlaams-Brabant</v>
          </cell>
          <cell r="B669">
            <v>122</v>
          </cell>
          <cell r="C669">
            <v>2.1475092413307517</v>
          </cell>
          <cell r="D669">
            <v>257</v>
          </cell>
          <cell r="E669">
            <v>3.3033419023136243</v>
          </cell>
          <cell r="F669">
            <v>6</v>
          </cell>
          <cell r="G669">
            <v>1.2195121951219512</v>
          </cell>
          <cell r="H669">
            <v>385</v>
          </cell>
          <cell r="I669">
            <v>2.759263240880097</v>
          </cell>
          <cell r="J669">
            <v>205</v>
          </cell>
          <cell r="K669">
            <v>4.8532196969696972</v>
          </cell>
          <cell r="L669">
            <v>612</v>
          </cell>
          <cell r="M669">
            <v>5.5229672412237161</v>
          </cell>
          <cell r="N669">
            <v>19</v>
          </cell>
          <cell r="O669">
            <v>3.150912106135987</v>
          </cell>
          <cell r="P669">
            <v>0</v>
          </cell>
          <cell r="Q669">
            <v>0</v>
          </cell>
          <cell r="R669">
            <v>836</v>
          </cell>
          <cell r="S669">
            <v>5.2545568824638602</v>
          </cell>
          <cell r="T669">
            <v>1221</v>
          </cell>
          <cell r="U669">
            <v>4.0886716003080732</v>
          </cell>
        </row>
        <row r="670">
          <cell r="A670" t="str">
            <v>f-West-Vlaanderen</v>
          </cell>
          <cell r="B670">
            <v>366</v>
          </cell>
          <cell r="C670">
            <v>6.4425277239922547</v>
          </cell>
          <cell r="D670">
            <v>432</v>
          </cell>
          <cell r="E670">
            <v>5.5526992287917736</v>
          </cell>
          <cell r="F670">
            <v>16</v>
          </cell>
          <cell r="G670">
            <v>3.2520325203252036</v>
          </cell>
          <cell r="H670">
            <v>814</v>
          </cell>
          <cell r="I670">
            <v>5.8338708521464913</v>
          </cell>
          <cell r="J670">
            <v>400</v>
          </cell>
          <cell r="K670">
            <v>9.4696969696969688</v>
          </cell>
          <cell r="L670">
            <v>760</v>
          </cell>
          <cell r="M670">
            <v>6.8585867701470988</v>
          </cell>
          <cell r="N670">
            <v>14</v>
          </cell>
          <cell r="O670">
            <v>2.3217247097844109</v>
          </cell>
          <cell r="P670">
            <v>2</v>
          </cell>
          <cell r="Q670">
            <v>100</v>
          </cell>
          <cell r="R670">
            <v>1176</v>
          </cell>
          <cell r="S670">
            <v>7.3915776241357642</v>
          </cell>
          <cell r="T670">
            <v>1990</v>
          </cell>
          <cell r="U670">
            <v>6.6637645246626258</v>
          </cell>
        </row>
        <row r="671">
          <cell r="A671" t="str">
            <v>g-Brabant Wallon</v>
          </cell>
          <cell r="B671">
            <v>53</v>
          </cell>
          <cell r="C671">
            <v>0.93293434254532637</v>
          </cell>
          <cell r="D671">
            <v>148</v>
          </cell>
          <cell r="E671">
            <v>1.9023136246786632</v>
          </cell>
          <cell r="F671">
            <v>11</v>
          </cell>
          <cell r="G671">
            <v>2.2357723577235773</v>
          </cell>
          <cell r="H671">
            <v>212</v>
          </cell>
          <cell r="I671">
            <v>1.5193865118612486</v>
          </cell>
          <cell r="J671">
            <v>78</v>
          </cell>
          <cell r="K671">
            <v>1.8465909090909092</v>
          </cell>
          <cell r="L671">
            <v>280</v>
          </cell>
          <cell r="M671">
            <v>2.5268477574226154</v>
          </cell>
          <cell r="N671">
            <v>15</v>
          </cell>
          <cell r="O671">
            <v>2.4875621890547266</v>
          </cell>
          <cell r="P671">
            <v>0</v>
          </cell>
          <cell r="Q671">
            <v>0</v>
          </cell>
          <cell r="R671">
            <v>373</v>
          </cell>
          <cell r="S671">
            <v>2.3444374607165304</v>
          </cell>
          <cell r="T671">
            <v>585</v>
          </cell>
          <cell r="U671">
            <v>1.9589458527274557</v>
          </cell>
        </row>
        <row r="672">
          <cell r="A672" t="str">
            <v>h-Hainaut</v>
          </cell>
          <cell r="B672">
            <v>355</v>
          </cell>
          <cell r="C672">
            <v>6.2488998415771873</v>
          </cell>
          <cell r="D672">
            <v>860</v>
          </cell>
          <cell r="E672">
            <v>11.053984575835475</v>
          </cell>
          <cell r="F672">
            <v>67</v>
          </cell>
          <cell r="G672">
            <v>13.617886178861788</v>
          </cell>
          <cell r="H672">
            <v>1282</v>
          </cell>
          <cell r="I672">
            <v>9.1879882462552853</v>
          </cell>
          <cell r="J672">
            <v>422</v>
          </cell>
          <cell r="K672">
            <v>9.9905303030303028</v>
          </cell>
          <cell r="L672">
            <v>1470</v>
          </cell>
          <cell r="M672">
            <v>13.265950726468732</v>
          </cell>
          <cell r="N672">
            <v>71</v>
          </cell>
          <cell r="O672">
            <v>11.774461028192372</v>
          </cell>
          <cell r="P672">
            <v>0</v>
          </cell>
          <cell r="Q672">
            <v>0</v>
          </cell>
          <cell r="R672">
            <v>1963</v>
          </cell>
          <cell r="S672">
            <v>12.338152105593968</v>
          </cell>
          <cell r="T672">
            <v>3245</v>
          </cell>
          <cell r="U672">
            <v>10.866289388206145</v>
          </cell>
        </row>
        <row r="673">
          <cell r="A673" t="str">
            <v>i-Liège</v>
          </cell>
          <cell r="B673">
            <v>497</v>
          </cell>
          <cell r="C673">
            <v>8.748459778208062</v>
          </cell>
          <cell r="D673">
            <v>736</v>
          </cell>
          <cell r="E673">
            <v>9.4601542416452435</v>
          </cell>
          <cell r="F673">
            <v>47</v>
          </cell>
          <cell r="G673">
            <v>9.5528455284552845</v>
          </cell>
          <cell r="H673">
            <v>1280</v>
          </cell>
          <cell r="I673">
            <v>9.1736544112377256</v>
          </cell>
          <cell r="J673">
            <v>350</v>
          </cell>
          <cell r="K673">
            <v>8.2859848484848477</v>
          </cell>
          <cell r="L673">
            <v>1094</v>
          </cell>
          <cell r="M673">
            <v>9.8727551665012179</v>
          </cell>
          <cell r="N673">
            <v>65</v>
          </cell>
          <cell r="O673">
            <v>10.779436152570481</v>
          </cell>
          <cell r="P673">
            <v>0</v>
          </cell>
          <cell r="Q673">
            <v>0</v>
          </cell>
          <cell r="R673">
            <v>1509</v>
          </cell>
          <cell r="S673">
            <v>9.484600879949717</v>
          </cell>
          <cell r="T673">
            <v>2789</v>
          </cell>
          <cell r="U673">
            <v>9.3393162106955092</v>
          </cell>
        </row>
        <row r="674">
          <cell r="A674" t="str">
            <v>j-Luxembourg</v>
          </cell>
          <cell r="B674">
            <v>132</v>
          </cell>
          <cell r="C674">
            <v>2.323534588980813</v>
          </cell>
          <cell r="D674">
            <v>157</v>
          </cell>
          <cell r="E674">
            <v>2.017994858611825</v>
          </cell>
          <cell r="F674">
            <v>12</v>
          </cell>
          <cell r="G674">
            <v>2.4390243902439024</v>
          </cell>
          <cell r="H674">
            <v>301</v>
          </cell>
          <cell r="I674">
            <v>2.1572421701426219</v>
          </cell>
          <cell r="J674">
            <v>77</v>
          </cell>
          <cell r="K674">
            <v>1.822916666666667</v>
          </cell>
          <cell r="L674">
            <v>255</v>
          </cell>
          <cell r="M674">
            <v>2.3012363505098818</v>
          </cell>
          <cell r="N674">
            <v>20</v>
          </cell>
          <cell r="O674">
            <v>3.3167495854063018</v>
          </cell>
          <cell r="P674">
            <v>0</v>
          </cell>
          <cell r="Q674">
            <v>0</v>
          </cell>
          <cell r="R674">
            <v>352</v>
          </cell>
          <cell r="S674">
            <v>2.2124450031426774</v>
          </cell>
          <cell r="T674">
            <v>653</v>
          </cell>
          <cell r="U674">
            <v>2.186652379198339</v>
          </cell>
        </row>
        <row r="675">
          <cell r="A675" t="str">
            <v>k-Namur</v>
          </cell>
          <cell r="B675">
            <v>123</v>
          </cell>
          <cell r="C675">
            <v>2.1651117760957579</v>
          </cell>
          <cell r="D675">
            <v>233</v>
          </cell>
          <cell r="E675">
            <v>2.9948586118251925</v>
          </cell>
          <cell r="F675">
            <v>13</v>
          </cell>
          <cell r="G675">
            <v>2.6422764227642279</v>
          </cell>
          <cell r="H675">
            <v>369</v>
          </cell>
          <cell r="I675">
            <v>2.6445925607396261</v>
          </cell>
          <cell r="J675">
            <v>151</v>
          </cell>
          <cell r="K675">
            <v>3.5748106060606064</v>
          </cell>
          <cell r="L675">
            <v>446</v>
          </cell>
          <cell r="M675">
            <v>4.0249074993231657</v>
          </cell>
          <cell r="N675">
            <v>32</v>
          </cell>
          <cell r="O675">
            <v>5.3067993366500836</v>
          </cell>
          <cell r="P675">
            <v>0</v>
          </cell>
          <cell r="Q675">
            <v>0</v>
          </cell>
          <cell r="R675">
            <v>629</v>
          </cell>
          <cell r="S675">
            <v>3.9534883720930232</v>
          </cell>
          <cell r="T675">
            <v>998</v>
          </cell>
          <cell r="U675">
            <v>3.3419281384991466</v>
          </cell>
        </row>
        <row r="676">
          <cell r="A676" t="str">
            <v>l-Buitenland</v>
          </cell>
          <cell r="B676">
            <v>5</v>
          </cell>
          <cell r="C676">
            <v>8.8012673825030807E-2</v>
          </cell>
          <cell r="D676">
            <v>4</v>
          </cell>
          <cell r="E676">
            <v>5.1413881748071974E-2</v>
          </cell>
          <cell r="F676">
            <v>0</v>
          </cell>
          <cell r="G676">
            <v>0</v>
          </cell>
          <cell r="H676">
            <v>9</v>
          </cell>
          <cell r="I676">
            <v>6.450225757901526E-2</v>
          </cell>
          <cell r="J676">
            <v>5</v>
          </cell>
          <cell r="K676">
            <v>0.11837121212121213</v>
          </cell>
          <cell r="L676">
            <v>10</v>
          </cell>
          <cell r="M676">
            <v>9.0244562765093406E-2</v>
          </cell>
          <cell r="N676">
            <v>1</v>
          </cell>
          <cell r="O676">
            <v>0.16583747927031511</v>
          </cell>
          <cell r="P676">
            <v>0</v>
          </cell>
          <cell r="Q676">
            <v>0</v>
          </cell>
          <cell r="R676">
            <v>16</v>
          </cell>
          <cell r="S676">
            <v>0.10056568196103081</v>
          </cell>
          <cell r="T676">
            <v>25</v>
          </cell>
          <cell r="U676">
            <v>8.3715634731942531E-2</v>
          </cell>
        </row>
        <row r="677">
          <cell r="A677" t="str">
            <v>n-Inconnu</v>
          </cell>
          <cell r="B677">
            <v>2675</v>
          </cell>
          <cell r="C677">
            <v>47.086780496391476</v>
          </cell>
          <cell r="D677">
            <v>2615</v>
          </cell>
          <cell r="E677">
            <v>33.611825192802058</v>
          </cell>
          <cell r="F677">
            <v>227</v>
          </cell>
          <cell r="G677">
            <v>46.138211382113816</v>
          </cell>
          <cell r="H677">
            <v>5517</v>
          </cell>
          <cell r="I677">
            <v>39.539883895936356</v>
          </cell>
          <cell r="J677">
            <v>1118</v>
          </cell>
          <cell r="K677">
            <v>26.467803030303024</v>
          </cell>
          <cell r="L677">
            <v>1568</v>
          </cell>
          <cell r="M677">
            <v>14.150347441566646</v>
          </cell>
          <cell r="N677">
            <v>155</v>
          </cell>
          <cell r="O677">
            <v>25.70480928689884</v>
          </cell>
          <cell r="P677">
            <v>0</v>
          </cell>
          <cell r="Q677">
            <v>0</v>
          </cell>
          <cell r="R677">
            <v>2841</v>
          </cell>
          <cell r="S677">
            <v>17.856693903205532</v>
          </cell>
          <cell r="T677">
            <v>8358</v>
          </cell>
          <cell r="U677">
            <v>27.98781100358303</v>
          </cell>
        </row>
        <row r="678">
          <cell r="A678" t="str">
            <v>Total</v>
          </cell>
          <cell r="B678">
            <v>5681</v>
          </cell>
          <cell r="C678">
            <v>100</v>
          </cell>
          <cell r="D678">
            <v>7780</v>
          </cell>
          <cell r="E678">
            <v>100</v>
          </cell>
          <cell r="F678">
            <v>492</v>
          </cell>
          <cell r="G678">
            <v>100</v>
          </cell>
          <cell r="H678">
            <v>13953</v>
          </cell>
          <cell r="I678">
            <v>100</v>
          </cell>
          <cell r="J678">
            <v>4224</v>
          </cell>
          <cell r="K678">
            <v>100</v>
          </cell>
          <cell r="L678">
            <v>11081</v>
          </cell>
          <cell r="M678">
            <v>100</v>
          </cell>
          <cell r="N678">
            <v>603</v>
          </cell>
          <cell r="O678">
            <v>100</v>
          </cell>
          <cell r="P678">
            <v>2</v>
          </cell>
          <cell r="Q678">
            <v>100</v>
          </cell>
          <cell r="R678">
            <v>15910</v>
          </cell>
          <cell r="S678">
            <v>100</v>
          </cell>
          <cell r="T678">
            <v>29863</v>
          </cell>
          <cell r="U678">
            <v>100</v>
          </cell>
        </row>
        <row r="681">
          <cell r="A681" t="str">
            <v>5.5.4.  Arbeidsplaatsongevallen volgens provincie en gewest van het ongeval : verdeling volgens gevolgen en generatie in absolute frequentie 2021</v>
          </cell>
        </row>
        <row r="682">
          <cell r="E682" t="str">
            <v>15 - 24 ans</v>
          </cell>
          <cell r="J682" t="str">
            <v>25 - 49 ans</v>
          </cell>
          <cell r="O682" t="str">
            <v>50 ans et plus</v>
          </cell>
          <cell r="P682" t="str">
            <v>Total</v>
          </cell>
        </row>
        <row r="683">
          <cell r="B683" t="str">
            <v>1-CSS</v>
          </cell>
          <cell r="C683" t="str">
            <v>2-IT &lt;= 6 MOIS</v>
          </cell>
          <cell r="D683" t="str">
            <v>3-IT &gt; 6 MOIS</v>
          </cell>
          <cell r="E683" t="str">
            <v>Total</v>
          </cell>
          <cell r="F683" t="str">
            <v>1-CSS</v>
          </cell>
          <cell r="G683" t="str">
            <v>2-IT &lt;= 6 MOIS</v>
          </cell>
          <cell r="H683" t="str">
            <v>3-IT &gt; 6 MOIS</v>
          </cell>
          <cell r="I683" t="str">
            <v>4-Mortel</v>
          </cell>
          <cell r="J683" t="str">
            <v>Total</v>
          </cell>
          <cell r="K683" t="str">
            <v>1-CSS</v>
          </cell>
          <cell r="L683" t="str">
            <v>2-IT &lt;= 6 MOIS</v>
          </cell>
          <cell r="M683" t="str">
            <v>3-IT &gt; 6 MOIS</v>
          </cell>
          <cell r="N683" t="str">
            <v>4-Mortel</v>
          </cell>
          <cell r="O683" t="str">
            <v>Total</v>
          </cell>
        </row>
        <row r="684">
          <cell r="A684" t="str">
            <v>a-Bruxelles - Brussel</v>
          </cell>
          <cell r="B684">
            <v>55</v>
          </cell>
          <cell r="C684">
            <v>222</v>
          </cell>
          <cell r="D684">
            <v>9</v>
          </cell>
          <cell r="E684">
            <v>286</v>
          </cell>
          <cell r="F684">
            <v>555</v>
          </cell>
          <cell r="G684">
            <v>1796</v>
          </cell>
          <cell r="H684">
            <v>107</v>
          </cell>
          <cell r="I684">
            <v>0</v>
          </cell>
          <cell r="J684">
            <v>2458</v>
          </cell>
          <cell r="K684">
            <v>172</v>
          </cell>
          <cell r="L684">
            <v>563</v>
          </cell>
          <cell r="M684">
            <v>67</v>
          </cell>
          <cell r="N684">
            <v>0</v>
          </cell>
          <cell r="O684">
            <v>802</v>
          </cell>
          <cell r="P684">
            <v>3546</v>
          </cell>
        </row>
        <row r="685">
          <cell r="A685" t="str">
            <v>b-Antwerpen</v>
          </cell>
          <cell r="B685">
            <v>62</v>
          </cell>
          <cell r="C685">
            <v>145</v>
          </cell>
          <cell r="D685">
            <v>1</v>
          </cell>
          <cell r="E685">
            <v>208</v>
          </cell>
          <cell r="F685">
            <v>431</v>
          </cell>
          <cell r="G685">
            <v>1255</v>
          </cell>
          <cell r="H685">
            <v>27</v>
          </cell>
          <cell r="I685">
            <v>0</v>
          </cell>
          <cell r="J685">
            <v>1713</v>
          </cell>
          <cell r="K685">
            <v>206</v>
          </cell>
          <cell r="L685">
            <v>623</v>
          </cell>
          <cell r="M685">
            <v>30</v>
          </cell>
          <cell r="N685">
            <v>0</v>
          </cell>
          <cell r="O685">
            <v>859</v>
          </cell>
          <cell r="P685">
            <v>2780</v>
          </cell>
        </row>
        <row r="686">
          <cell r="A686" t="str">
            <v>c-Limburg</v>
          </cell>
          <cell r="B686">
            <v>38</v>
          </cell>
          <cell r="C686">
            <v>46</v>
          </cell>
          <cell r="D686">
            <v>0</v>
          </cell>
          <cell r="E686">
            <v>84</v>
          </cell>
          <cell r="F686">
            <v>271</v>
          </cell>
          <cell r="G686">
            <v>442</v>
          </cell>
          <cell r="H686">
            <v>12</v>
          </cell>
          <cell r="I686">
            <v>0</v>
          </cell>
          <cell r="J686">
            <v>725</v>
          </cell>
          <cell r="K686">
            <v>140</v>
          </cell>
          <cell r="L686">
            <v>234</v>
          </cell>
          <cell r="M686">
            <v>8</v>
          </cell>
          <cell r="N686">
            <v>0</v>
          </cell>
          <cell r="O686">
            <v>382</v>
          </cell>
          <cell r="P686">
            <v>1191</v>
          </cell>
        </row>
        <row r="687">
          <cell r="A687" t="str">
            <v>d-Oost-Vlaanderen</v>
          </cell>
          <cell r="B687">
            <v>84</v>
          </cell>
          <cell r="C687">
            <v>114</v>
          </cell>
          <cell r="D687">
            <v>1</v>
          </cell>
          <cell r="E687">
            <v>199</v>
          </cell>
          <cell r="F687">
            <v>534</v>
          </cell>
          <cell r="G687">
            <v>988</v>
          </cell>
          <cell r="H687">
            <v>18</v>
          </cell>
          <cell r="I687">
            <v>0</v>
          </cell>
          <cell r="J687">
            <v>1540</v>
          </cell>
          <cell r="K687">
            <v>223</v>
          </cell>
          <cell r="L687">
            <v>496</v>
          </cell>
          <cell r="M687">
            <v>24</v>
          </cell>
          <cell r="N687">
            <v>0</v>
          </cell>
          <cell r="O687">
            <v>743</v>
          </cell>
          <cell r="P687">
            <v>2482</v>
          </cell>
        </row>
        <row r="688">
          <cell r="A688" t="str">
            <v>e-Vlaams-Brabant</v>
          </cell>
          <cell r="B688">
            <v>35</v>
          </cell>
          <cell r="C688">
            <v>64</v>
          </cell>
          <cell r="D688">
            <v>1</v>
          </cell>
          <cell r="E688">
            <v>100</v>
          </cell>
          <cell r="F688">
            <v>189</v>
          </cell>
          <cell r="G688">
            <v>515</v>
          </cell>
          <cell r="H688">
            <v>9</v>
          </cell>
          <cell r="I688">
            <v>0</v>
          </cell>
          <cell r="J688">
            <v>713</v>
          </cell>
          <cell r="K688">
            <v>103</v>
          </cell>
          <cell r="L688">
            <v>290</v>
          </cell>
          <cell r="M688">
            <v>15</v>
          </cell>
          <cell r="N688">
            <v>0</v>
          </cell>
          <cell r="O688">
            <v>408</v>
          </cell>
          <cell r="P688">
            <v>1221</v>
          </cell>
        </row>
        <row r="689">
          <cell r="A689" t="str">
            <v>f-West-Vlaanderen</v>
          </cell>
          <cell r="B689">
            <v>85</v>
          </cell>
          <cell r="C689">
            <v>101</v>
          </cell>
          <cell r="D689">
            <v>0</v>
          </cell>
          <cell r="E689">
            <v>186</v>
          </cell>
          <cell r="F689">
            <v>487</v>
          </cell>
          <cell r="G689">
            <v>686</v>
          </cell>
          <cell r="H689">
            <v>13</v>
          </cell>
          <cell r="I689">
            <v>1</v>
          </cell>
          <cell r="J689">
            <v>1187</v>
          </cell>
          <cell r="K689">
            <v>194</v>
          </cell>
          <cell r="L689">
            <v>405</v>
          </cell>
          <cell r="M689">
            <v>17</v>
          </cell>
          <cell r="N689">
            <v>1</v>
          </cell>
          <cell r="O689">
            <v>617</v>
          </cell>
          <cell r="P689">
            <v>1990</v>
          </cell>
        </row>
        <row r="690">
          <cell r="A690" t="str">
            <v>g-Brabant Wallon</v>
          </cell>
          <cell r="B690">
            <v>12</v>
          </cell>
          <cell r="C690">
            <v>17</v>
          </cell>
          <cell r="D690">
            <v>0</v>
          </cell>
          <cell r="E690">
            <v>29</v>
          </cell>
          <cell r="F690">
            <v>81</v>
          </cell>
          <cell r="G690">
            <v>281</v>
          </cell>
          <cell r="H690">
            <v>11</v>
          </cell>
          <cell r="I690">
            <v>0</v>
          </cell>
          <cell r="J690">
            <v>373</v>
          </cell>
          <cell r="K690">
            <v>38</v>
          </cell>
          <cell r="L690">
            <v>130</v>
          </cell>
          <cell r="M690">
            <v>15</v>
          </cell>
          <cell r="N690">
            <v>0</v>
          </cell>
          <cell r="O690">
            <v>183</v>
          </cell>
          <cell r="P690">
            <v>585</v>
          </cell>
        </row>
        <row r="691">
          <cell r="A691" t="str">
            <v>h-Hainaut</v>
          </cell>
          <cell r="B691">
            <v>59</v>
          </cell>
          <cell r="C691">
            <v>173</v>
          </cell>
          <cell r="D691">
            <v>4</v>
          </cell>
          <cell r="E691">
            <v>236</v>
          </cell>
          <cell r="F691">
            <v>517</v>
          </cell>
          <cell r="G691">
            <v>1529</v>
          </cell>
          <cell r="H691">
            <v>77</v>
          </cell>
          <cell r="I691">
            <v>0</v>
          </cell>
          <cell r="J691">
            <v>2123</v>
          </cell>
          <cell r="K691">
            <v>201</v>
          </cell>
          <cell r="L691">
            <v>628</v>
          </cell>
          <cell r="M691">
            <v>57</v>
          </cell>
          <cell r="N691">
            <v>0</v>
          </cell>
          <cell r="O691">
            <v>886</v>
          </cell>
          <cell r="P691">
            <v>3245</v>
          </cell>
        </row>
        <row r="692">
          <cell r="A692" t="str">
            <v>i-Liège</v>
          </cell>
          <cell r="B692">
            <v>49</v>
          </cell>
          <cell r="C692">
            <v>99</v>
          </cell>
          <cell r="D692">
            <v>2</v>
          </cell>
          <cell r="E692">
            <v>150</v>
          </cell>
          <cell r="F692">
            <v>540</v>
          </cell>
          <cell r="G692">
            <v>1170</v>
          </cell>
          <cell r="H692">
            <v>61</v>
          </cell>
          <cell r="I692">
            <v>0</v>
          </cell>
          <cell r="J692">
            <v>1771</v>
          </cell>
          <cell r="K692">
            <v>258</v>
          </cell>
          <cell r="L692">
            <v>561</v>
          </cell>
          <cell r="M692">
            <v>49</v>
          </cell>
          <cell r="N692">
            <v>0</v>
          </cell>
          <cell r="O692">
            <v>868</v>
          </cell>
          <cell r="P692">
            <v>2789</v>
          </cell>
        </row>
        <row r="693">
          <cell r="A693" t="str">
            <v>j-Luxembourg</v>
          </cell>
          <cell r="B693">
            <v>18</v>
          </cell>
          <cell r="C693">
            <v>31</v>
          </cell>
          <cell r="D693">
            <v>1</v>
          </cell>
          <cell r="E693">
            <v>50</v>
          </cell>
          <cell r="F693">
            <v>129</v>
          </cell>
          <cell r="G693">
            <v>243</v>
          </cell>
          <cell r="H693">
            <v>14</v>
          </cell>
          <cell r="I693">
            <v>0</v>
          </cell>
          <cell r="J693">
            <v>386</v>
          </cell>
          <cell r="K693">
            <v>62</v>
          </cell>
          <cell r="L693">
            <v>138</v>
          </cell>
          <cell r="M693">
            <v>17</v>
          </cell>
          <cell r="N693">
            <v>0</v>
          </cell>
          <cell r="O693">
            <v>217</v>
          </cell>
          <cell r="P693">
            <v>653</v>
          </cell>
        </row>
        <row r="694">
          <cell r="A694" t="str">
            <v>k-Namur</v>
          </cell>
          <cell r="B694">
            <v>24</v>
          </cell>
          <cell r="C694">
            <v>36</v>
          </cell>
          <cell r="D694">
            <v>1</v>
          </cell>
          <cell r="E694">
            <v>61</v>
          </cell>
          <cell r="F694">
            <v>157</v>
          </cell>
          <cell r="G694">
            <v>440</v>
          </cell>
          <cell r="H694">
            <v>26</v>
          </cell>
          <cell r="I694">
            <v>0</v>
          </cell>
          <cell r="J694">
            <v>623</v>
          </cell>
          <cell r="K694">
            <v>93</v>
          </cell>
          <cell r="L694">
            <v>203</v>
          </cell>
          <cell r="M694">
            <v>18</v>
          </cell>
          <cell r="N694">
            <v>0</v>
          </cell>
          <cell r="O694">
            <v>314</v>
          </cell>
          <cell r="P694">
            <v>998</v>
          </cell>
        </row>
        <row r="695">
          <cell r="A695" t="str">
            <v>l-Buitenland</v>
          </cell>
          <cell r="B695">
            <v>0</v>
          </cell>
          <cell r="C695">
            <v>3</v>
          </cell>
          <cell r="D695">
            <v>0</v>
          </cell>
          <cell r="E695">
            <v>3</v>
          </cell>
          <cell r="F695">
            <v>5</v>
          </cell>
          <cell r="G695">
            <v>8</v>
          </cell>
          <cell r="H695">
            <v>1</v>
          </cell>
          <cell r="I695">
            <v>0</v>
          </cell>
          <cell r="J695">
            <v>14</v>
          </cell>
          <cell r="K695">
            <v>5</v>
          </cell>
          <cell r="L695">
            <v>3</v>
          </cell>
          <cell r="M695">
            <v>0</v>
          </cell>
          <cell r="N695">
            <v>0</v>
          </cell>
          <cell r="O695">
            <v>8</v>
          </cell>
          <cell r="P695">
            <v>25</v>
          </cell>
        </row>
        <row r="696">
          <cell r="A696" t="str">
            <v>n-Inconnu</v>
          </cell>
          <cell r="B696">
            <v>200</v>
          </cell>
          <cell r="C696">
            <v>186</v>
          </cell>
          <cell r="D696">
            <v>5</v>
          </cell>
          <cell r="E696">
            <v>391</v>
          </cell>
          <cell r="F696">
            <v>2330</v>
          </cell>
          <cell r="G696">
            <v>2464</v>
          </cell>
          <cell r="H696">
            <v>180</v>
          </cell>
          <cell r="I696">
            <v>0</v>
          </cell>
          <cell r="J696">
            <v>4974</v>
          </cell>
          <cell r="K696">
            <v>1263</v>
          </cell>
          <cell r="L696">
            <v>1533</v>
          </cell>
          <cell r="M696">
            <v>197</v>
          </cell>
          <cell r="N696">
            <v>0</v>
          </cell>
          <cell r="O696">
            <v>2993</v>
          </cell>
          <cell r="P696">
            <v>8358</v>
          </cell>
        </row>
        <row r="697">
          <cell r="A697" t="str">
            <v>Total</v>
          </cell>
          <cell r="B697">
            <v>721</v>
          </cell>
          <cell r="C697">
            <v>1237</v>
          </cell>
          <cell r="D697">
            <v>25</v>
          </cell>
          <cell r="E697">
            <v>1983</v>
          </cell>
          <cell r="F697">
            <v>6226</v>
          </cell>
          <cell r="G697">
            <v>11817</v>
          </cell>
          <cell r="H697">
            <v>556</v>
          </cell>
          <cell r="I697">
            <v>1</v>
          </cell>
          <cell r="J697">
            <v>18600</v>
          </cell>
          <cell r="K697">
            <v>2958</v>
          </cell>
          <cell r="L697">
            <v>5807</v>
          </cell>
          <cell r="M697">
            <v>514</v>
          </cell>
          <cell r="N697">
            <v>1</v>
          </cell>
          <cell r="O697">
            <v>9280</v>
          </cell>
          <cell r="P697">
            <v>29863</v>
          </cell>
        </row>
        <row r="700">
          <cell r="A700" t="str">
            <v>5.5.5.  Arbeidsplaatsongevallen volgens provincie en gewest van het ongeval : verdeling volgens gevolgen en generatie in relatieve frequentie 2021</v>
          </cell>
        </row>
        <row r="701">
          <cell r="E701" t="str">
            <v>15 - 24 ans</v>
          </cell>
          <cell r="J701" t="str">
            <v>25 - 49 ans</v>
          </cell>
          <cell r="O701" t="str">
            <v>50 ans et plus</v>
          </cell>
          <cell r="P701" t="str">
            <v>Total</v>
          </cell>
        </row>
        <row r="702">
          <cell r="B702" t="str">
            <v>1-CSS</v>
          </cell>
          <cell r="C702" t="str">
            <v>2-IT &lt;= 6 MOIS</v>
          </cell>
          <cell r="D702" t="str">
            <v>3-IT &gt; 6 MOIS</v>
          </cell>
          <cell r="E702" t="str">
            <v>Total</v>
          </cell>
          <cell r="F702" t="str">
            <v>1-CSS</v>
          </cell>
          <cell r="G702" t="str">
            <v>2-IT &lt;= 6 MOIS</v>
          </cell>
          <cell r="H702" t="str">
            <v>3-IT &gt; 6 MOIS</v>
          </cell>
          <cell r="I702" t="str">
            <v>4-Mortel</v>
          </cell>
          <cell r="J702" t="str">
            <v>Total</v>
          </cell>
          <cell r="K702" t="str">
            <v>1-CSS</v>
          </cell>
          <cell r="L702" t="str">
            <v>2-IT &lt;= 6 MOIS</v>
          </cell>
          <cell r="M702" t="str">
            <v>3-IT &gt; 6 MOIS</v>
          </cell>
          <cell r="N702" t="str">
            <v>4-Mortel</v>
          </cell>
          <cell r="O702" t="str">
            <v>Total</v>
          </cell>
        </row>
        <row r="703">
          <cell r="A703" t="str">
            <v>a-Bruxelles - Brussel</v>
          </cell>
          <cell r="B703">
            <v>7.6282940360610256</v>
          </cell>
          <cell r="C703">
            <v>17.946645109135005</v>
          </cell>
          <cell r="D703">
            <v>36</v>
          </cell>
          <cell r="E703">
            <v>14.422592032274331</v>
          </cell>
          <cell r="F703">
            <v>8.9142306456794085</v>
          </cell>
          <cell r="G703">
            <v>15.1984429212152</v>
          </cell>
          <cell r="H703">
            <v>19.244604316546763</v>
          </cell>
          <cell r="I703">
            <v>0</v>
          </cell>
          <cell r="J703">
            <v>13.21505376344086</v>
          </cell>
          <cell r="K703">
            <v>5.8147396889790404</v>
          </cell>
          <cell r="L703">
            <v>9.6951954537627003</v>
          </cell>
          <cell r="M703">
            <v>13.03501945525292</v>
          </cell>
          <cell r="N703">
            <v>0</v>
          </cell>
          <cell r="O703">
            <v>8.6422413793103452</v>
          </cell>
          <cell r="P703">
            <v>11.87422563037873</v>
          </cell>
        </row>
        <row r="704">
          <cell r="A704" t="str">
            <v>b-Antwerpen</v>
          </cell>
          <cell r="B704">
            <v>8.5991678224687931</v>
          </cell>
          <cell r="C704">
            <v>11.721907841552143</v>
          </cell>
          <cell r="D704">
            <v>4</v>
          </cell>
          <cell r="E704">
            <v>10.489157841654059</v>
          </cell>
          <cell r="F704">
            <v>6.9225827176357209</v>
          </cell>
          <cell r="G704">
            <v>10.62029279851062</v>
          </cell>
          <cell r="H704">
            <v>4.8561151079136691</v>
          </cell>
          <cell r="I704">
            <v>0</v>
          </cell>
          <cell r="J704">
            <v>9.2096774193548399</v>
          </cell>
          <cell r="K704">
            <v>6.9641649763353612</v>
          </cell>
          <cell r="L704">
            <v>10.72843120371965</v>
          </cell>
          <cell r="M704">
            <v>5.8365758754863801</v>
          </cell>
          <cell r="N704">
            <v>0</v>
          </cell>
          <cell r="O704">
            <v>9.256465517241379</v>
          </cell>
          <cell r="P704">
            <v>9.3091785821920094</v>
          </cell>
        </row>
        <row r="705">
          <cell r="A705" t="str">
            <v>c-Limburg</v>
          </cell>
          <cell r="B705">
            <v>5.2704576976421631</v>
          </cell>
          <cell r="C705">
            <v>3.7186742118027483</v>
          </cell>
          <cell r="D705">
            <v>0</v>
          </cell>
          <cell r="E705">
            <v>4.236006051437216</v>
          </cell>
          <cell r="F705">
            <v>4.3527144233858017</v>
          </cell>
          <cell r="G705">
            <v>3.7403740374037402</v>
          </cell>
          <cell r="H705">
            <v>2.1582733812949639</v>
          </cell>
          <cell r="I705">
            <v>0</v>
          </cell>
          <cell r="J705">
            <v>3.8978494623655915</v>
          </cell>
          <cell r="K705">
            <v>4.7329276538201484</v>
          </cell>
          <cell r="L705">
            <v>4.0296194248320987</v>
          </cell>
          <cell r="M705">
            <v>1.5564202334630353</v>
          </cell>
          <cell r="N705">
            <v>0</v>
          </cell>
          <cell r="O705">
            <v>4.1163793103448274</v>
          </cell>
          <cell r="P705">
            <v>3.9882128386297429</v>
          </cell>
        </row>
        <row r="706">
          <cell r="A706" t="str">
            <v>d-Oost-Vlaanderen</v>
          </cell>
          <cell r="B706">
            <v>11.650485436893204</v>
          </cell>
          <cell r="C706">
            <v>9.2158447857720294</v>
          </cell>
          <cell r="D706">
            <v>4</v>
          </cell>
          <cell r="E706">
            <v>10.035300050428644</v>
          </cell>
          <cell r="F706">
            <v>8.5769354320591074</v>
          </cell>
          <cell r="G706">
            <v>8.3608360836083619</v>
          </cell>
          <cell r="H706">
            <v>3.2374100719424463</v>
          </cell>
          <cell r="I706">
            <v>0</v>
          </cell>
          <cell r="J706">
            <v>8.279569892473118</v>
          </cell>
          <cell r="K706">
            <v>7.5388776200135235</v>
          </cell>
          <cell r="L706">
            <v>8.5414155329774406</v>
          </cell>
          <cell r="M706">
            <v>4.6692607003891053</v>
          </cell>
          <cell r="N706">
            <v>0</v>
          </cell>
          <cell r="O706">
            <v>8.006465517241379</v>
          </cell>
          <cell r="P706">
            <v>8.3112882161872559</v>
          </cell>
        </row>
        <row r="707">
          <cell r="A707" t="str">
            <v>e-Vlaams-Brabant</v>
          </cell>
          <cell r="B707">
            <v>4.8543689320388346</v>
          </cell>
          <cell r="C707">
            <v>5.1738075990299111</v>
          </cell>
          <cell r="D707">
            <v>4</v>
          </cell>
          <cell r="E707">
            <v>5.0428643469490675</v>
          </cell>
          <cell r="F707">
            <v>3.0356569225827177</v>
          </cell>
          <cell r="G707">
            <v>4.3581281205043583</v>
          </cell>
          <cell r="H707">
            <v>1.6187050359712232</v>
          </cell>
          <cell r="I707">
            <v>0</v>
          </cell>
          <cell r="J707">
            <v>3.833333333333333</v>
          </cell>
          <cell r="K707">
            <v>3.4820824881676806</v>
          </cell>
          <cell r="L707">
            <v>4.9939727914585852</v>
          </cell>
          <cell r="M707">
            <v>2.9182879377431901</v>
          </cell>
          <cell r="N707">
            <v>0</v>
          </cell>
          <cell r="O707">
            <v>4.3965517241379306</v>
          </cell>
          <cell r="P707">
            <v>4.0886716003080732</v>
          </cell>
        </row>
        <row r="708">
          <cell r="A708" t="str">
            <v>f-West-Vlaanderen</v>
          </cell>
          <cell r="B708">
            <v>11.789181692094314</v>
          </cell>
          <cell r="C708">
            <v>8.1649151172190777</v>
          </cell>
          <cell r="D708">
            <v>0</v>
          </cell>
          <cell r="E708">
            <v>9.379727685325264</v>
          </cell>
          <cell r="F708">
            <v>7.8220366206231935</v>
          </cell>
          <cell r="G708">
            <v>5.8051959042058048</v>
          </cell>
          <cell r="H708">
            <v>2.3381294964028778</v>
          </cell>
          <cell r="I708">
            <v>100</v>
          </cell>
          <cell r="J708">
            <v>6.3817204301075261</v>
          </cell>
          <cell r="K708">
            <v>6.5584854631507774</v>
          </cell>
          <cell r="L708">
            <v>6.9743413122094022</v>
          </cell>
          <cell r="M708">
            <v>3.3073929961089501</v>
          </cell>
          <cell r="N708">
            <v>100</v>
          </cell>
          <cell r="O708">
            <v>6.6487068965517242</v>
          </cell>
          <cell r="P708">
            <v>6.6637645246626258</v>
          </cell>
        </row>
        <row r="709">
          <cell r="A709" t="str">
            <v>g-Brabant Wallon</v>
          </cell>
          <cell r="B709">
            <v>1.6643550624133148</v>
          </cell>
          <cell r="C709">
            <v>1.3742926434923204</v>
          </cell>
          <cell r="D709">
            <v>0</v>
          </cell>
          <cell r="E709">
            <v>1.4624306606152293</v>
          </cell>
          <cell r="F709">
            <v>1.3009958239640218</v>
          </cell>
          <cell r="G709">
            <v>2.3779301007023781</v>
          </cell>
          <cell r="H709">
            <v>1.9784172661870503</v>
          </cell>
          <cell r="I709">
            <v>0</v>
          </cell>
          <cell r="J709">
            <v>2.0053763440860215</v>
          </cell>
          <cell r="K709">
            <v>1.2846517917511833</v>
          </cell>
          <cell r="L709">
            <v>2.2386774582400548</v>
          </cell>
          <cell r="M709">
            <v>2.9182879377431901</v>
          </cell>
          <cell r="N709">
            <v>0</v>
          </cell>
          <cell r="O709">
            <v>1.9719827586206897</v>
          </cell>
          <cell r="P709">
            <v>1.9589458527274557</v>
          </cell>
        </row>
        <row r="710">
          <cell r="A710" t="str">
            <v>h-Hainaut</v>
          </cell>
          <cell r="B710">
            <v>8.1830790568654646</v>
          </cell>
          <cell r="C710">
            <v>13.985448666127729</v>
          </cell>
          <cell r="D710">
            <v>16</v>
          </cell>
          <cell r="E710">
            <v>11.901159858799797</v>
          </cell>
          <cell r="F710">
            <v>8.3038869257950516</v>
          </cell>
          <cell r="G710">
            <v>12.938986206312938</v>
          </cell>
          <cell r="H710">
            <v>13.848920863309353</v>
          </cell>
          <cell r="I710">
            <v>0</v>
          </cell>
          <cell r="J710">
            <v>11.413978494623656</v>
          </cell>
          <cell r="K710">
            <v>6.7951318458417855</v>
          </cell>
          <cell r="L710">
            <v>10.814534182882728</v>
          </cell>
          <cell r="M710">
            <v>11.089494163424124</v>
          </cell>
          <cell r="N710">
            <v>0</v>
          </cell>
          <cell r="O710">
            <v>9.5474137931034484</v>
          </cell>
          <cell r="P710">
            <v>10.866289388206145</v>
          </cell>
        </row>
        <row r="711">
          <cell r="A711" t="str">
            <v>i-Liège</v>
          </cell>
          <cell r="B711">
            <v>6.7961165048543686</v>
          </cell>
          <cell r="C711">
            <v>8.0032336297493938</v>
          </cell>
          <cell r="D711">
            <v>8</v>
          </cell>
          <cell r="E711">
            <v>7.5642965204236008</v>
          </cell>
          <cell r="F711">
            <v>8.6733054930934799</v>
          </cell>
          <cell r="G711">
            <v>9.9009900990099009</v>
          </cell>
          <cell r="H711">
            <v>10.971223021582734</v>
          </cell>
          <cell r="I711">
            <v>0</v>
          </cell>
          <cell r="J711">
            <v>9.521505376344086</v>
          </cell>
          <cell r="K711">
            <v>8.7221095334685597</v>
          </cell>
          <cell r="L711">
            <v>9.660754262097468</v>
          </cell>
          <cell r="M711">
            <v>9.5330739299610894</v>
          </cell>
          <cell r="N711">
            <v>0</v>
          </cell>
          <cell r="O711">
            <v>9.3534482758620694</v>
          </cell>
          <cell r="P711">
            <v>9.3393162106955092</v>
          </cell>
        </row>
        <row r="712">
          <cell r="A712" t="str">
            <v>j-Luxembourg</v>
          </cell>
          <cell r="B712">
            <v>2.496532593619972</v>
          </cell>
          <cell r="C712">
            <v>2.5060630557801131</v>
          </cell>
          <cell r="D712">
            <v>4</v>
          </cell>
          <cell r="E712">
            <v>2.5214321734745337</v>
          </cell>
          <cell r="F712">
            <v>2.0719563122389975</v>
          </cell>
          <cell r="G712">
            <v>2.0563594821020565</v>
          </cell>
          <cell r="H712">
            <v>2.5179856115107913</v>
          </cell>
          <cell r="I712">
            <v>0</v>
          </cell>
          <cell r="J712">
            <v>2.075268817204301</v>
          </cell>
          <cell r="K712">
            <v>2.0960108181203516</v>
          </cell>
          <cell r="L712">
            <v>2.3764422249009818</v>
          </cell>
          <cell r="M712">
            <v>3.3073929961089501</v>
          </cell>
          <cell r="N712">
            <v>0</v>
          </cell>
          <cell r="O712">
            <v>2.3383620689655173</v>
          </cell>
          <cell r="P712">
            <v>2.186652379198339</v>
          </cell>
        </row>
        <row r="713">
          <cell r="A713" t="str">
            <v>k-Namur</v>
          </cell>
          <cell r="B713">
            <v>3.3287101248266295</v>
          </cell>
          <cell r="C713">
            <v>2.9102667744543247</v>
          </cell>
          <cell r="D713">
            <v>4</v>
          </cell>
          <cell r="E713">
            <v>3.0761472516389308</v>
          </cell>
          <cell r="F713">
            <v>2.5216832637327338</v>
          </cell>
          <cell r="G713">
            <v>3.7234492680037237</v>
          </cell>
          <cell r="H713">
            <v>4.6762589928057556</v>
          </cell>
          <cell r="I713">
            <v>0</v>
          </cell>
          <cell r="J713">
            <v>3.349462365591398</v>
          </cell>
          <cell r="K713">
            <v>3.1440162271805274</v>
          </cell>
          <cell r="L713">
            <v>3.4957809540210092</v>
          </cell>
          <cell r="M713">
            <v>3.5019455252918288</v>
          </cell>
          <cell r="N713">
            <v>0</v>
          </cell>
          <cell r="O713">
            <v>3.3836206896551722</v>
          </cell>
          <cell r="P713">
            <v>3.3419281384991466</v>
          </cell>
        </row>
        <row r="714">
          <cell r="A714" t="str">
            <v>l-Buitenland</v>
          </cell>
          <cell r="B714">
            <v>0</v>
          </cell>
          <cell r="C714">
            <v>0.24252223120452709</v>
          </cell>
          <cell r="D714">
            <v>0</v>
          </cell>
          <cell r="E714">
            <v>0.15128593040847202</v>
          </cell>
          <cell r="F714">
            <v>8.0308384195310001E-2</v>
          </cell>
          <cell r="G714">
            <v>6.76990776000677E-2</v>
          </cell>
          <cell r="H714">
            <v>0.17985611510791369</v>
          </cell>
          <cell r="I714">
            <v>0</v>
          </cell>
          <cell r="J714">
            <v>7.5268817204301078E-2</v>
          </cell>
          <cell r="K714">
            <v>0.16903313049357674</v>
          </cell>
          <cell r="L714">
            <v>5.1661787497847424E-2</v>
          </cell>
          <cell r="M714">
            <v>0</v>
          </cell>
          <cell r="N714">
            <v>0</v>
          </cell>
          <cell r="O714">
            <v>8.6206896551724144E-2</v>
          </cell>
          <cell r="P714">
            <v>8.3715634731942531E-2</v>
          </cell>
        </row>
        <row r="715">
          <cell r="A715" t="str">
            <v>n-Inconnu</v>
          </cell>
          <cell r="B715">
            <v>27.739251040221912</v>
          </cell>
          <cell r="C715">
            <v>15.036378334680675</v>
          </cell>
          <cell r="D715">
            <v>20</v>
          </cell>
          <cell r="E715">
            <v>19.717599596570853</v>
          </cell>
          <cell r="F715">
            <v>37.423707035014452</v>
          </cell>
          <cell r="G715">
            <v>20.85131590082085</v>
          </cell>
          <cell r="H715">
            <v>32.374100719424462</v>
          </cell>
          <cell r="I715">
            <v>0</v>
          </cell>
          <cell r="J715">
            <v>26.741935483870964</v>
          </cell>
          <cell r="K715">
            <v>42.697768762677491</v>
          </cell>
          <cell r="L715">
            <v>26.399173411400035</v>
          </cell>
          <cell r="M715">
            <v>38.326848249027243</v>
          </cell>
          <cell r="N715">
            <v>0</v>
          </cell>
          <cell r="O715">
            <v>32.252155172413794</v>
          </cell>
          <cell r="P715">
            <v>27.98781100358303</v>
          </cell>
        </row>
        <row r="716">
          <cell r="A716" t="str">
            <v>Total</v>
          </cell>
          <cell r="B716">
            <v>100</v>
          </cell>
          <cell r="C716">
            <v>100</v>
          </cell>
          <cell r="D716">
            <v>100</v>
          </cell>
          <cell r="E716">
            <v>100</v>
          </cell>
          <cell r="F716">
            <v>100</v>
          </cell>
          <cell r="G716">
            <v>100</v>
          </cell>
          <cell r="H716">
            <v>100</v>
          </cell>
          <cell r="I716">
            <v>100</v>
          </cell>
          <cell r="J716">
            <v>100</v>
          </cell>
          <cell r="K716">
            <v>100</v>
          </cell>
          <cell r="L716">
            <v>100</v>
          </cell>
          <cell r="M716">
            <v>100</v>
          </cell>
          <cell r="N716">
            <v>100</v>
          </cell>
          <cell r="O716">
            <v>100</v>
          </cell>
          <cell r="P716">
            <v>100</v>
          </cell>
        </row>
        <row r="719">
          <cell r="A719" t="str">
            <v>5.5.6.  Arbeidsplaatsongevallen volgens provincie en gewest van het ongeval : verdeling volgens gevolgen en aard van het werk (hoofd-/handarbeid) - 2021</v>
          </cell>
        </row>
        <row r="720">
          <cell r="H720" t="str">
            <v>Andere</v>
          </cell>
          <cell r="P720" t="str">
            <v>Contractueel arbeider</v>
          </cell>
        </row>
        <row r="721">
          <cell r="B721" t="str">
            <v>1-CSS</v>
          </cell>
          <cell r="D721" t="str">
            <v>2-IT &lt;= 6 MOIS</v>
          </cell>
          <cell r="F721" t="str">
            <v>3-IT &gt; 6 MOIS</v>
          </cell>
          <cell r="H721" t="str">
            <v>Total</v>
          </cell>
          <cell r="J721" t="str">
            <v>1-CSS</v>
          </cell>
          <cell r="L721" t="str">
            <v>2-IT &lt;= 6 MOIS</v>
          </cell>
          <cell r="N721" t="str">
            <v>3-IT &gt; 6 MOIS</v>
          </cell>
          <cell r="P721" t="str">
            <v>Total</v>
          </cell>
          <cell r="R721" t="str">
            <v>1-CSS</v>
          </cell>
          <cell r="T721" t="str">
            <v>2-IT &lt;= 6 MOIS</v>
          </cell>
        </row>
        <row r="722">
          <cell r="A722" t="str">
            <v>a-Bruxelles - Brussel</v>
          </cell>
          <cell r="B722">
            <v>23</v>
          </cell>
          <cell r="C722">
            <v>2.3983315954118871</v>
          </cell>
          <cell r="D722">
            <v>99</v>
          </cell>
          <cell r="E722">
            <v>4.4039145907473305</v>
          </cell>
          <cell r="F722">
            <v>1</v>
          </cell>
          <cell r="G722">
            <v>1.0416666666666665</v>
          </cell>
          <cell r="H722">
            <v>123</v>
          </cell>
          <cell r="I722">
            <v>3.7238873751135331</v>
          </cell>
          <cell r="J722">
            <v>92</v>
          </cell>
          <cell r="K722">
            <v>8.8974854932301746</v>
          </cell>
          <cell r="L722">
            <v>686</v>
          </cell>
          <cell r="M722">
            <v>16.719473555934684</v>
          </cell>
          <cell r="N722">
            <v>51</v>
          </cell>
          <cell r="O722">
            <v>26.842105263157897</v>
          </cell>
          <cell r="P722">
            <v>829</v>
          </cell>
          <cell r="Q722">
            <v>15.562230148301104</v>
          </cell>
          <cell r="R722">
            <v>321</v>
          </cell>
          <cell r="S722">
            <v>14.610832954028222</v>
          </cell>
          <cell r="T722">
            <v>548</v>
          </cell>
          <cell r="U722">
            <v>19.180959047952399</v>
          </cell>
        </row>
        <row r="723">
          <cell r="A723" t="str">
            <v>b-Antwerpen</v>
          </cell>
          <cell r="B723">
            <v>39</v>
          </cell>
          <cell r="C723">
            <v>4.0667361835245046</v>
          </cell>
          <cell r="D723">
            <v>128</v>
          </cell>
          <cell r="E723">
            <v>5.6939501779359425</v>
          </cell>
          <cell r="F723">
            <v>2</v>
          </cell>
          <cell r="G723">
            <v>2.083333333333333</v>
          </cell>
          <cell r="H723">
            <v>169</v>
          </cell>
          <cell r="I723">
            <v>5.116560702391765</v>
          </cell>
          <cell r="J723">
            <v>144</v>
          </cell>
          <cell r="K723">
            <v>13.926499032882012</v>
          </cell>
          <cell r="L723">
            <v>686</v>
          </cell>
          <cell r="M723">
            <v>16.719473555934684</v>
          </cell>
          <cell r="N723">
            <v>21</v>
          </cell>
          <cell r="O723">
            <v>11.052631578947368</v>
          </cell>
          <cell r="P723">
            <v>851</v>
          </cell>
          <cell r="Q723">
            <v>15.975220574432139</v>
          </cell>
          <cell r="R723">
            <v>155</v>
          </cell>
          <cell r="S723">
            <v>7.0550751024123812</v>
          </cell>
          <cell r="T723">
            <v>331</v>
          </cell>
          <cell r="U723">
            <v>11.585579278963948</v>
          </cell>
        </row>
        <row r="724">
          <cell r="A724" t="str">
            <v>c-Limburg</v>
          </cell>
          <cell r="B724">
            <v>15</v>
          </cell>
          <cell r="C724">
            <v>1.5641293013555788</v>
          </cell>
          <cell r="D724">
            <v>32</v>
          </cell>
          <cell r="E724">
            <v>1.4234875444839856</v>
          </cell>
          <cell r="F724">
            <v>1</v>
          </cell>
          <cell r="G724">
            <v>1.0416666666666665</v>
          </cell>
          <cell r="H724">
            <v>48</v>
          </cell>
          <cell r="I724">
            <v>1.4532243415077202</v>
          </cell>
          <cell r="J724">
            <v>81</v>
          </cell>
          <cell r="K724">
            <v>7.8336557059961311</v>
          </cell>
          <cell r="L724">
            <v>220</v>
          </cell>
          <cell r="M724">
            <v>5.3619302949061662</v>
          </cell>
          <cell r="N724">
            <v>7</v>
          </cell>
          <cell r="O724">
            <v>3.6842105263157889</v>
          </cell>
          <cell r="P724">
            <v>308</v>
          </cell>
          <cell r="Q724">
            <v>5.7818659658344282</v>
          </cell>
          <cell r="R724">
            <v>208</v>
          </cell>
          <cell r="S724">
            <v>9.4674556213017755</v>
          </cell>
          <cell r="T724">
            <v>180</v>
          </cell>
          <cell r="U724">
            <v>6.3003150157507877</v>
          </cell>
        </row>
        <row r="725">
          <cell r="A725" t="str">
            <v>d-Oost-Vlaanderen</v>
          </cell>
          <cell r="B725">
            <v>21</v>
          </cell>
          <cell r="C725">
            <v>2.1897810218978102</v>
          </cell>
          <cell r="D725">
            <v>70</v>
          </cell>
          <cell r="E725">
            <v>3.1138790035587194</v>
          </cell>
          <cell r="F725">
            <v>4</v>
          </cell>
          <cell r="G725">
            <v>4.1666666666666661</v>
          </cell>
          <cell r="H725">
            <v>95</v>
          </cell>
          <cell r="I725">
            <v>2.8761731759006968</v>
          </cell>
          <cell r="J725">
            <v>104</v>
          </cell>
          <cell r="K725">
            <v>10.058027079303674</v>
          </cell>
          <cell r="L725">
            <v>485</v>
          </cell>
          <cell r="M725">
            <v>11.820619059224958</v>
          </cell>
          <cell r="N725">
            <v>14</v>
          </cell>
          <cell r="O725">
            <v>7.3684210526315779</v>
          </cell>
          <cell r="P725">
            <v>603</v>
          </cell>
          <cell r="Q725">
            <v>11.319692134409614</v>
          </cell>
          <cell r="R725">
            <v>174</v>
          </cell>
          <cell r="S725">
            <v>7.919890760127446</v>
          </cell>
          <cell r="T725">
            <v>226</v>
          </cell>
          <cell r="U725">
            <v>7.9103955197759879</v>
          </cell>
        </row>
        <row r="726">
          <cell r="A726" t="str">
            <v>e-Vlaams-Brabant</v>
          </cell>
          <cell r="B726">
            <v>13</v>
          </cell>
          <cell r="C726">
            <v>1.3555787278415017</v>
          </cell>
          <cell r="D726">
            <v>34</v>
          </cell>
          <cell r="E726">
            <v>1.5124555160142348</v>
          </cell>
          <cell r="F726">
            <v>0</v>
          </cell>
          <cell r="G726">
            <v>0</v>
          </cell>
          <cell r="H726">
            <v>47</v>
          </cell>
          <cell r="I726">
            <v>1.4229488343929761</v>
          </cell>
          <cell r="J726">
            <v>50</v>
          </cell>
          <cell r="K726">
            <v>4.8355899419729207</v>
          </cell>
          <cell r="L726">
            <v>288</v>
          </cell>
          <cell r="M726">
            <v>7.0192542042407986</v>
          </cell>
          <cell r="N726">
            <v>4</v>
          </cell>
          <cell r="O726">
            <v>2.1052631578947367</v>
          </cell>
          <cell r="P726">
            <v>342</v>
          </cell>
          <cell r="Q726">
            <v>6.4201238971278398</v>
          </cell>
          <cell r="R726">
            <v>58</v>
          </cell>
          <cell r="S726">
            <v>2.6399635867091491</v>
          </cell>
          <cell r="T726">
            <v>136</v>
          </cell>
          <cell r="U726">
            <v>4.7602380119005954</v>
          </cell>
        </row>
        <row r="727">
          <cell r="A727" t="str">
            <v>f-West-Vlaanderen</v>
          </cell>
          <cell r="B727">
            <v>41</v>
          </cell>
          <cell r="C727">
            <v>4.2752867570385824</v>
          </cell>
          <cell r="D727">
            <v>86</v>
          </cell>
          <cell r="E727">
            <v>3.8256227758007118</v>
          </cell>
          <cell r="F727">
            <v>1</v>
          </cell>
          <cell r="G727">
            <v>1.0416666666666665</v>
          </cell>
          <cell r="H727">
            <v>128</v>
          </cell>
          <cell r="I727">
            <v>3.8752649106872541</v>
          </cell>
          <cell r="J727">
            <v>177</v>
          </cell>
          <cell r="K727">
            <v>17.117988394584138</v>
          </cell>
          <cell r="L727">
            <v>445</v>
          </cell>
          <cell r="M727">
            <v>10.845722641969292</v>
          </cell>
          <cell r="N727">
            <v>10</v>
          </cell>
          <cell r="O727">
            <v>5.2631578947368416</v>
          </cell>
          <cell r="P727">
            <v>632</v>
          </cell>
          <cell r="Q727">
            <v>11.864088605218697</v>
          </cell>
          <cell r="R727">
            <v>243</v>
          </cell>
          <cell r="S727">
            <v>11.060537096040054</v>
          </cell>
          <cell r="T727">
            <v>218</v>
          </cell>
          <cell r="U727">
            <v>7.6303815190759545</v>
          </cell>
        </row>
        <row r="728">
          <cell r="A728" t="str">
            <v>g-Brabant Wallon</v>
          </cell>
          <cell r="B728">
            <v>10</v>
          </cell>
          <cell r="C728">
            <v>1.0427528675703857</v>
          </cell>
          <cell r="D728">
            <v>32</v>
          </cell>
          <cell r="E728">
            <v>1.4234875444839856</v>
          </cell>
          <cell r="F728">
            <v>2</v>
          </cell>
          <cell r="G728">
            <v>2.083333333333333</v>
          </cell>
          <cell r="H728">
            <v>44</v>
          </cell>
          <cell r="I728">
            <v>1.3321223130487436</v>
          </cell>
          <cell r="J728">
            <v>33</v>
          </cell>
          <cell r="K728">
            <v>3.1914893617021276</v>
          </cell>
          <cell r="L728">
            <v>170</v>
          </cell>
          <cell r="M728">
            <v>4.1433097733365827</v>
          </cell>
          <cell r="N728">
            <v>12</v>
          </cell>
          <cell r="O728">
            <v>6.3157894736842106</v>
          </cell>
          <cell r="P728">
            <v>215</v>
          </cell>
          <cell r="Q728">
            <v>4.0360428008259808</v>
          </cell>
          <cell r="R728">
            <v>36</v>
          </cell>
          <cell r="S728">
            <v>1.6385980883022302</v>
          </cell>
          <cell r="T728">
            <v>84</v>
          </cell>
          <cell r="U728">
            <v>2.9401470073503675</v>
          </cell>
        </row>
        <row r="729">
          <cell r="A729" t="str">
            <v>h-Hainaut</v>
          </cell>
          <cell r="B729">
            <v>120</v>
          </cell>
          <cell r="C729">
            <v>12.513034410844631</v>
          </cell>
          <cell r="D729">
            <v>602</v>
          </cell>
          <cell r="E729">
            <v>26.77935943060498</v>
          </cell>
          <cell r="F729">
            <v>30</v>
          </cell>
          <cell r="G729">
            <v>31.25</v>
          </cell>
          <cell r="H729">
            <v>752</v>
          </cell>
          <cell r="I729">
            <v>22.767181350287618</v>
          </cell>
          <cell r="J729">
            <v>92</v>
          </cell>
          <cell r="K729">
            <v>8.8974854932301746</v>
          </cell>
          <cell r="L729">
            <v>387</v>
          </cell>
          <cell r="M729">
            <v>9.4321228369485741</v>
          </cell>
          <cell r="N729">
            <v>20</v>
          </cell>
          <cell r="O729">
            <v>10.526315789473683</v>
          </cell>
          <cell r="P729">
            <v>499</v>
          </cell>
          <cell r="Q729">
            <v>9.3673737563356472</v>
          </cell>
          <cell r="R729">
            <v>254</v>
          </cell>
          <cell r="S729">
            <v>11.561219845243514</v>
          </cell>
          <cell r="T729">
            <v>361</v>
          </cell>
          <cell r="U729">
            <v>12.63563178158908</v>
          </cell>
        </row>
        <row r="730">
          <cell r="A730" t="str">
            <v>i-Liège</v>
          </cell>
          <cell r="B730">
            <v>98</v>
          </cell>
          <cell r="C730">
            <v>10.218978102189782</v>
          </cell>
          <cell r="D730">
            <v>417</v>
          </cell>
          <cell r="E730">
            <v>18.54982206405694</v>
          </cell>
          <cell r="F730">
            <v>26</v>
          </cell>
          <cell r="G730">
            <v>27.083333333333329</v>
          </cell>
          <cell r="H730">
            <v>541</v>
          </cell>
          <cell r="I730">
            <v>16.379049349076595</v>
          </cell>
          <cell r="J730">
            <v>123</v>
          </cell>
          <cell r="K730">
            <v>11.895551257253384</v>
          </cell>
          <cell r="L730">
            <v>349</v>
          </cell>
          <cell r="M730">
            <v>8.5059712405556898</v>
          </cell>
          <cell r="N730">
            <v>22</v>
          </cell>
          <cell r="O730">
            <v>11.578947368421051</v>
          </cell>
          <cell r="P730">
            <v>494</v>
          </cell>
          <cell r="Q730">
            <v>9.2735122958513223</v>
          </cell>
          <cell r="R730">
            <v>331</v>
          </cell>
          <cell r="S730">
            <v>15.065999089667731</v>
          </cell>
          <cell r="T730">
            <v>296</v>
          </cell>
          <cell r="U730">
            <v>10.360518025901296</v>
          </cell>
        </row>
        <row r="731">
          <cell r="A731" t="str">
            <v>j-Luxembourg</v>
          </cell>
          <cell r="B731">
            <v>29</v>
          </cell>
          <cell r="C731">
            <v>3.0239833159541196</v>
          </cell>
          <cell r="D731">
            <v>97</v>
          </cell>
          <cell r="E731">
            <v>4.314946619217082</v>
          </cell>
          <cell r="F731">
            <v>7</v>
          </cell>
          <cell r="G731">
            <v>7.2916666666666679</v>
          </cell>
          <cell r="H731">
            <v>133</v>
          </cell>
          <cell r="I731">
            <v>4.0266424462609756</v>
          </cell>
          <cell r="J731">
            <v>31</v>
          </cell>
          <cell r="K731">
            <v>2.9980657640232109</v>
          </cell>
          <cell r="L731">
            <v>96</v>
          </cell>
          <cell r="M731">
            <v>2.3397514014135998</v>
          </cell>
          <cell r="N731">
            <v>7</v>
          </cell>
          <cell r="O731">
            <v>3.6842105263157889</v>
          </cell>
          <cell r="P731">
            <v>134</v>
          </cell>
          <cell r="Q731">
            <v>2.5154871409799138</v>
          </cell>
          <cell r="R731">
            <v>77</v>
          </cell>
          <cell r="S731">
            <v>3.5047792444242152</v>
          </cell>
          <cell r="T731">
            <v>70</v>
          </cell>
          <cell r="U731">
            <v>2.4501225061253065</v>
          </cell>
        </row>
        <row r="732">
          <cell r="A732" t="str">
            <v>k-Namur</v>
          </cell>
          <cell r="B732">
            <v>30</v>
          </cell>
          <cell r="C732">
            <v>3.1282586027111576</v>
          </cell>
          <cell r="D732">
            <v>174</v>
          </cell>
          <cell r="E732">
            <v>7.7402135231316729</v>
          </cell>
          <cell r="F732">
            <v>9</v>
          </cell>
          <cell r="G732">
            <v>9.375</v>
          </cell>
          <cell r="H732">
            <v>213</v>
          </cell>
          <cell r="I732">
            <v>6.4486830154405084</v>
          </cell>
          <cell r="J732">
            <v>21</v>
          </cell>
          <cell r="K732">
            <v>2.0309477756286265</v>
          </cell>
          <cell r="L732">
            <v>85</v>
          </cell>
          <cell r="M732">
            <v>2.0716548866682913</v>
          </cell>
          <cell r="N732">
            <v>7</v>
          </cell>
          <cell r="O732">
            <v>3.6842105263157889</v>
          </cell>
          <cell r="P732">
            <v>113</v>
          </cell>
          <cell r="Q732">
            <v>2.1212690069457483</v>
          </cell>
          <cell r="R732">
            <v>108</v>
          </cell>
          <cell r="S732">
            <v>4.9157942649066904</v>
          </cell>
          <cell r="T732">
            <v>114</v>
          </cell>
          <cell r="U732">
            <v>3.9901995099754983</v>
          </cell>
        </row>
        <row r="733">
          <cell r="A733" t="str">
            <v>l-Buitenland</v>
          </cell>
          <cell r="B733">
            <v>1</v>
          </cell>
          <cell r="C733">
            <v>0.10427528675703858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1</v>
          </cell>
          <cell r="I733">
            <v>3.0275507114744173E-2</v>
          </cell>
          <cell r="J733">
            <v>1</v>
          </cell>
          <cell r="K733">
            <v>9.6711798839458407E-2</v>
          </cell>
          <cell r="L733">
            <v>1</v>
          </cell>
          <cell r="M733">
            <v>2.4372410431391666E-2</v>
          </cell>
          <cell r="N733">
            <v>0</v>
          </cell>
          <cell r="O733">
            <v>0</v>
          </cell>
          <cell r="P733">
            <v>2</v>
          </cell>
          <cell r="Q733">
            <v>3.7544584193730052E-2</v>
          </cell>
          <cell r="R733">
            <v>2</v>
          </cell>
          <cell r="S733">
            <v>9.1033227127901684E-2</v>
          </cell>
          <cell r="T733">
            <v>5</v>
          </cell>
          <cell r="U733">
            <v>0.17500875043752187</v>
          </cell>
        </row>
        <row r="734">
          <cell r="A734" t="str">
            <v>n-Inconnu</v>
          </cell>
          <cell r="B734">
            <v>519</v>
          </cell>
          <cell r="C734">
            <v>54.118873826903027</v>
          </cell>
          <cell r="D734">
            <v>477</v>
          </cell>
          <cell r="E734">
            <v>21.218861209964412</v>
          </cell>
          <cell r="F734">
            <v>13</v>
          </cell>
          <cell r="G734">
            <v>13.541666666666664</v>
          </cell>
          <cell r="H734">
            <v>1009</v>
          </cell>
          <cell r="I734">
            <v>30.547986678776866</v>
          </cell>
          <cell r="J734">
            <v>85</v>
          </cell>
          <cell r="K734">
            <v>8.2205029013539654</v>
          </cell>
          <cell r="L734">
            <v>205</v>
          </cell>
          <cell r="M734">
            <v>4.9963441384352913</v>
          </cell>
          <cell r="N734">
            <v>15</v>
          </cell>
          <cell r="O734">
            <v>7.8947368421052628</v>
          </cell>
          <cell r="P734">
            <v>305</v>
          </cell>
          <cell r="Q734">
            <v>5.7255490895438337</v>
          </cell>
          <cell r="R734">
            <v>230</v>
          </cell>
          <cell r="S734">
            <v>10.468821119708693</v>
          </cell>
          <cell r="T734">
            <v>288</v>
          </cell>
          <cell r="U734">
            <v>10.080504025201261</v>
          </cell>
        </row>
        <row r="735">
          <cell r="A735" t="str">
            <v>Total</v>
          </cell>
          <cell r="B735">
            <v>959</v>
          </cell>
          <cell r="C735">
            <v>100</v>
          </cell>
          <cell r="D735">
            <v>2248</v>
          </cell>
          <cell r="E735">
            <v>100</v>
          </cell>
          <cell r="F735">
            <v>96</v>
          </cell>
          <cell r="G735">
            <v>100</v>
          </cell>
          <cell r="H735">
            <v>3303</v>
          </cell>
          <cell r="I735">
            <v>100</v>
          </cell>
          <cell r="J735">
            <v>1034</v>
          </cell>
          <cell r="K735">
            <v>100</v>
          </cell>
          <cell r="L735">
            <v>4103</v>
          </cell>
          <cell r="M735">
            <v>100</v>
          </cell>
          <cell r="N735">
            <v>190</v>
          </cell>
          <cell r="O735">
            <v>100</v>
          </cell>
          <cell r="P735">
            <v>5327</v>
          </cell>
          <cell r="Q735">
            <v>100</v>
          </cell>
          <cell r="R735">
            <v>2197</v>
          </cell>
          <cell r="S735">
            <v>100</v>
          </cell>
          <cell r="T735">
            <v>2857</v>
          </cell>
          <cell r="U735">
            <v>100</v>
          </cell>
        </row>
        <row r="738">
          <cell r="A738" t="str">
            <v>5.4.7.  Arbeidsplaatsongevallen volgens provincie en gewest van het ongeval :  verdeling volgens duur van de tijdelijke ongeschiktheid - 2021</v>
          </cell>
        </row>
        <row r="739">
          <cell r="B739" t="str">
            <v>a-ITT 0 jour</v>
          </cell>
          <cell r="D739" t="str">
            <v>b-ITT 1 à 3 jours</v>
          </cell>
          <cell r="F739" t="str">
            <v>c-ITT 4 à 7 jours</v>
          </cell>
          <cell r="H739" t="str">
            <v>d-ITT 8 à 15 jours</v>
          </cell>
          <cell r="J739" t="str">
            <v>e-ITT 16 à 30 jours</v>
          </cell>
          <cell r="L739" t="str">
            <v>f-ITT 1 à 3 mois</v>
          </cell>
          <cell r="N739" t="str">
            <v>g-ITT 4 à 6 mois</v>
          </cell>
          <cell r="P739" t="str">
            <v>h-ITT &gt; 6 mois</v>
          </cell>
          <cell r="R739" t="str">
            <v>Total</v>
          </cell>
        </row>
        <row r="740">
          <cell r="A740" t="str">
            <v>a-Bruxelles - Brussel</v>
          </cell>
          <cell r="B740">
            <v>785</v>
          </cell>
          <cell r="C740">
            <v>7.8950015085990142</v>
          </cell>
          <cell r="D740">
            <v>422</v>
          </cell>
          <cell r="E740">
            <v>11.745059838575008</v>
          </cell>
          <cell r="F740">
            <v>528</v>
          </cell>
          <cell r="G740">
            <v>13.377248543197362</v>
          </cell>
          <cell r="H740">
            <v>593</v>
          </cell>
          <cell r="I740">
            <v>13.972667295004712</v>
          </cell>
          <cell r="J740">
            <v>373</v>
          </cell>
          <cell r="K740">
            <v>14.384882375626686</v>
          </cell>
          <cell r="L740">
            <v>465</v>
          </cell>
          <cell r="M740">
            <v>14.636449480642119</v>
          </cell>
          <cell r="N740">
            <v>197</v>
          </cell>
          <cell r="O740">
            <v>15.499606608969316</v>
          </cell>
          <cell r="P740">
            <v>183</v>
          </cell>
          <cell r="Q740">
            <v>16.712328767123289</v>
          </cell>
          <cell r="R740">
            <v>3546</v>
          </cell>
          <cell r="S740">
            <v>11.87422563037873</v>
          </cell>
        </row>
        <row r="741">
          <cell r="A741" t="str">
            <v>b-Antwerpen</v>
          </cell>
          <cell r="B741">
            <v>702</v>
          </cell>
          <cell r="C741">
            <v>7.0602433873076533</v>
          </cell>
          <cell r="D741">
            <v>480</v>
          </cell>
          <cell r="E741">
            <v>13.359309768995267</v>
          </cell>
          <cell r="F741">
            <v>451</v>
          </cell>
          <cell r="G741">
            <v>11.426399797314415</v>
          </cell>
          <cell r="H741">
            <v>441</v>
          </cell>
          <cell r="I741">
            <v>10.391140433553254</v>
          </cell>
          <cell r="J741">
            <v>256</v>
          </cell>
          <cell r="K741">
            <v>9.8727342846124184</v>
          </cell>
          <cell r="L741">
            <v>292</v>
          </cell>
          <cell r="M741">
            <v>9.1910607491344045</v>
          </cell>
          <cell r="N741">
            <v>100</v>
          </cell>
          <cell r="O741">
            <v>7.8678206136900073</v>
          </cell>
          <cell r="P741">
            <v>58</v>
          </cell>
          <cell r="Q741">
            <v>5.2968036529680367</v>
          </cell>
          <cell r="R741">
            <v>2780</v>
          </cell>
          <cell r="S741">
            <v>9.3091785821920094</v>
          </cell>
        </row>
        <row r="742">
          <cell r="A742" t="str">
            <v>c-Limburg</v>
          </cell>
          <cell r="B742">
            <v>449</v>
          </cell>
          <cell r="C742">
            <v>4.5157397163833854</v>
          </cell>
          <cell r="D742">
            <v>153</v>
          </cell>
          <cell r="E742">
            <v>4.2582799888672422</v>
          </cell>
          <cell r="F742">
            <v>149</v>
          </cell>
          <cell r="G742">
            <v>3.775019001773499</v>
          </cell>
          <cell r="H742">
            <v>159</v>
          </cell>
          <cell r="I742">
            <v>3.746465598491989</v>
          </cell>
          <cell r="J742">
            <v>90</v>
          </cell>
          <cell r="K742">
            <v>3.470883146934054</v>
          </cell>
          <cell r="L742">
            <v>124</v>
          </cell>
          <cell r="M742">
            <v>3.9030531948378973</v>
          </cell>
          <cell r="N742">
            <v>47</v>
          </cell>
          <cell r="O742">
            <v>3.6978756884343031</v>
          </cell>
          <cell r="P742">
            <v>20</v>
          </cell>
          <cell r="Q742">
            <v>1.8264840182648401</v>
          </cell>
          <cell r="R742">
            <v>1191</v>
          </cell>
          <cell r="S742">
            <v>3.9882128386297429</v>
          </cell>
        </row>
        <row r="743">
          <cell r="A743" t="str">
            <v>d-Oost-Vlaanderen</v>
          </cell>
          <cell r="B743">
            <v>847</v>
          </cell>
          <cell r="C743">
            <v>8.5185557678768973</v>
          </cell>
          <cell r="D743">
            <v>398</v>
          </cell>
          <cell r="E743">
            <v>11.077094350125243</v>
          </cell>
          <cell r="F743">
            <v>372</v>
          </cell>
          <cell r="G743">
            <v>9.4248796554345073</v>
          </cell>
          <cell r="H743">
            <v>319</v>
          </cell>
          <cell r="I743">
            <v>7.5164938737040528</v>
          </cell>
          <cell r="J743">
            <v>188</v>
          </cell>
          <cell r="K743">
            <v>7.2502892402622452</v>
          </cell>
          <cell r="L743">
            <v>238</v>
          </cell>
          <cell r="M743">
            <v>7.4913440352533822</v>
          </cell>
          <cell r="N743">
            <v>77</v>
          </cell>
          <cell r="O743">
            <v>6.0582218725413064</v>
          </cell>
          <cell r="P743">
            <v>43</v>
          </cell>
          <cell r="Q743">
            <v>3.9269406392694064</v>
          </cell>
          <cell r="R743">
            <v>2482</v>
          </cell>
          <cell r="S743">
            <v>8.3112882161872559</v>
          </cell>
        </row>
        <row r="744">
          <cell r="A744" t="str">
            <v>e-Vlaams-Brabant</v>
          </cell>
          <cell r="B744">
            <v>329</v>
          </cell>
          <cell r="C744">
            <v>3.3088605048778037</v>
          </cell>
          <cell r="D744">
            <v>179</v>
          </cell>
          <cell r="E744">
            <v>4.9819092680211519</v>
          </cell>
          <cell r="F744">
            <v>189</v>
          </cell>
          <cell r="G744">
            <v>4.7884469217126933</v>
          </cell>
          <cell r="H744">
            <v>181</v>
          </cell>
          <cell r="I744">
            <v>4.2648444863336472</v>
          </cell>
          <cell r="J744">
            <v>120</v>
          </cell>
          <cell r="K744">
            <v>4.6278441959120711</v>
          </cell>
          <cell r="L744">
            <v>144</v>
          </cell>
          <cell r="M744">
            <v>4.5325779036827196</v>
          </cell>
          <cell r="N744">
            <v>54</v>
          </cell>
          <cell r="O744">
            <v>4.2486231313926046</v>
          </cell>
          <cell r="P744">
            <v>25</v>
          </cell>
          <cell r="Q744">
            <v>2.2831050228310499</v>
          </cell>
          <cell r="R744">
            <v>1221</v>
          </cell>
          <cell r="S744">
            <v>4.0886716003080732</v>
          </cell>
        </row>
        <row r="745">
          <cell r="A745" t="str">
            <v>f-West-Vlaanderen</v>
          </cell>
          <cell r="B745">
            <v>769</v>
          </cell>
          <cell r="C745">
            <v>7.734084280398271</v>
          </cell>
          <cell r="D745">
            <v>291</v>
          </cell>
          <cell r="E745">
            <v>8.0990815474533822</v>
          </cell>
          <cell r="F745">
            <v>251</v>
          </cell>
          <cell r="G745">
            <v>6.3592601976184433</v>
          </cell>
          <cell r="H745">
            <v>276</v>
          </cell>
          <cell r="I745">
            <v>6.5032987747408102</v>
          </cell>
          <cell r="J745">
            <v>132</v>
          </cell>
          <cell r="K745">
            <v>5.0906286155032783</v>
          </cell>
          <cell r="L745">
            <v>185</v>
          </cell>
          <cell r="M745">
            <v>5.8231035568146048</v>
          </cell>
          <cell r="N745">
            <v>56</v>
          </cell>
          <cell r="O745">
            <v>4.4059795436664047</v>
          </cell>
          <cell r="P745">
            <v>30</v>
          </cell>
          <cell r="Q745">
            <v>2.7397260273972601</v>
          </cell>
          <cell r="R745">
            <v>1990</v>
          </cell>
          <cell r="S745">
            <v>6.6637645246626258</v>
          </cell>
        </row>
        <row r="746">
          <cell r="A746" t="str">
            <v>g-Brabant Wallon</v>
          </cell>
          <cell r="B746">
            <v>143</v>
          </cell>
          <cell r="C746">
            <v>1.4381977270441519</v>
          </cell>
          <cell r="D746">
            <v>77</v>
          </cell>
          <cell r="E746">
            <v>2.1430559421096578</v>
          </cell>
          <cell r="F746">
            <v>105</v>
          </cell>
          <cell r="G746">
            <v>2.6602482898403847</v>
          </cell>
          <cell r="H746">
            <v>102</v>
          </cell>
          <cell r="I746">
            <v>2.403393025447691</v>
          </cell>
          <cell r="J746">
            <v>49</v>
          </cell>
          <cell r="K746">
            <v>1.8897030466640956</v>
          </cell>
          <cell r="L746">
            <v>63</v>
          </cell>
          <cell r="M746">
            <v>1.9830028328611897</v>
          </cell>
          <cell r="N746">
            <v>20</v>
          </cell>
          <cell r="O746">
            <v>1.5735641227380015</v>
          </cell>
          <cell r="P746">
            <v>26</v>
          </cell>
          <cell r="Q746">
            <v>2.3744292237442921</v>
          </cell>
          <cell r="R746">
            <v>585</v>
          </cell>
          <cell r="S746">
            <v>1.9589458527274557</v>
          </cell>
        </row>
        <row r="747">
          <cell r="A747" t="str">
            <v>h-Hainaut</v>
          </cell>
          <cell r="B747">
            <v>783</v>
          </cell>
          <cell r="C747">
            <v>7.8748868550739219</v>
          </cell>
          <cell r="D747">
            <v>357</v>
          </cell>
          <cell r="E747">
            <v>9.9359866406902313</v>
          </cell>
          <cell r="F747">
            <v>491</v>
          </cell>
          <cell r="G747">
            <v>12.43982771725361</v>
          </cell>
          <cell r="H747">
            <v>543</v>
          </cell>
          <cell r="I747">
            <v>12.79453345900094</v>
          </cell>
          <cell r="J747">
            <v>340</v>
          </cell>
          <cell r="K747">
            <v>13.112225221750867</v>
          </cell>
          <cell r="L747">
            <v>395</v>
          </cell>
          <cell r="M747">
            <v>12.433112999685239</v>
          </cell>
          <cell r="N747">
            <v>198</v>
          </cell>
          <cell r="O747">
            <v>15.578284815106217</v>
          </cell>
          <cell r="P747">
            <v>138</v>
          </cell>
          <cell r="Q747">
            <v>12.602739726027398</v>
          </cell>
          <cell r="R747">
            <v>3245</v>
          </cell>
          <cell r="S747">
            <v>10.866289388206145</v>
          </cell>
        </row>
        <row r="748">
          <cell r="A748" t="str">
            <v>i-Liège</v>
          </cell>
          <cell r="B748">
            <v>847</v>
          </cell>
          <cell r="C748">
            <v>8.5185557678768973</v>
          </cell>
          <cell r="D748">
            <v>291</v>
          </cell>
          <cell r="E748">
            <v>8.0990815474533822</v>
          </cell>
          <cell r="F748">
            <v>384</v>
          </cell>
          <cell r="G748">
            <v>9.7289080314162657</v>
          </cell>
          <cell r="H748">
            <v>419</v>
          </cell>
          <cell r="I748">
            <v>9.8727615457115938</v>
          </cell>
          <cell r="J748">
            <v>280</v>
          </cell>
          <cell r="K748">
            <v>10.798303123794833</v>
          </cell>
          <cell r="L748">
            <v>313</v>
          </cell>
          <cell r="M748">
            <v>9.8520616934214669</v>
          </cell>
          <cell r="N748">
            <v>143</v>
          </cell>
          <cell r="O748">
            <v>11.25098347757671</v>
          </cell>
          <cell r="P748">
            <v>112</v>
          </cell>
          <cell r="Q748">
            <v>10.228310502283106</v>
          </cell>
          <cell r="R748">
            <v>2789</v>
          </cell>
          <cell r="S748">
            <v>9.3393162106955092</v>
          </cell>
        </row>
        <row r="749">
          <cell r="A749" t="str">
            <v>j-Luxembourg</v>
          </cell>
          <cell r="B749">
            <v>209</v>
          </cell>
          <cell r="C749">
            <v>2.1019812933722215</v>
          </cell>
          <cell r="D749">
            <v>67</v>
          </cell>
          <cell r="E749">
            <v>1.8647369885889231</v>
          </cell>
          <cell r="F749">
            <v>78</v>
          </cell>
          <cell r="G749">
            <v>1.9761844438814287</v>
          </cell>
          <cell r="H749">
            <v>103</v>
          </cell>
          <cell r="I749">
            <v>2.4269557021677666</v>
          </cell>
          <cell r="J749">
            <v>58</v>
          </cell>
          <cell r="K749">
            <v>2.236791361357501</v>
          </cell>
          <cell r="L749">
            <v>68</v>
          </cell>
          <cell r="M749">
            <v>2.1403840100723954</v>
          </cell>
          <cell r="N749">
            <v>38</v>
          </cell>
          <cell r="O749">
            <v>2.9897718332022034</v>
          </cell>
          <cell r="P749">
            <v>32</v>
          </cell>
          <cell r="Q749">
            <v>2.9223744292237437</v>
          </cell>
          <cell r="R749">
            <v>653</v>
          </cell>
          <cell r="S749">
            <v>2.186652379198339</v>
          </cell>
        </row>
        <row r="750">
          <cell r="A750" t="str">
            <v>k-Namur</v>
          </cell>
          <cell r="B750">
            <v>276</v>
          </cell>
          <cell r="C750">
            <v>2.7758221864628383</v>
          </cell>
          <cell r="D750">
            <v>118</v>
          </cell>
          <cell r="E750">
            <v>3.2841636515446702</v>
          </cell>
          <cell r="F750">
            <v>126</v>
          </cell>
          <cell r="G750">
            <v>3.1922979478084623</v>
          </cell>
          <cell r="H750">
            <v>170</v>
          </cell>
          <cell r="I750">
            <v>4.0056550424128181</v>
          </cell>
          <cell r="J750">
            <v>95</v>
          </cell>
          <cell r="K750">
            <v>3.6637099884303894</v>
          </cell>
          <cell r="L750">
            <v>129</v>
          </cell>
          <cell r="M750">
            <v>4.0604343720491025</v>
          </cell>
          <cell r="N750">
            <v>39</v>
          </cell>
          <cell r="O750">
            <v>3.068450039339103</v>
          </cell>
          <cell r="P750">
            <v>45</v>
          </cell>
          <cell r="Q750">
            <v>4.10958904109589</v>
          </cell>
          <cell r="R750">
            <v>998</v>
          </cell>
          <cell r="S750">
            <v>3.3419281384991466</v>
          </cell>
        </row>
        <row r="751">
          <cell r="A751" t="str">
            <v>l-Buitenland</v>
          </cell>
          <cell r="B751">
            <v>10</v>
          </cell>
          <cell r="C751">
            <v>0.10057326762546515</v>
          </cell>
          <cell r="D751">
            <v>0</v>
          </cell>
          <cell r="E751">
            <v>0</v>
          </cell>
          <cell r="F751">
            <v>6</v>
          </cell>
          <cell r="G751">
            <v>0.15201418799087915</v>
          </cell>
          <cell r="H751">
            <v>2</v>
          </cell>
          <cell r="I751">
            <v>4.7125353440150806E-2</v>
          </cell>
          <cell r="J751">
            <v>2</v>
          </cell>
          <cell r="K751">
            <v>7.7130736598534519E-2</v>
          </cell>
          <cell r="L751">
            <v>3</v>
          </cell>
          <cell r="M751">
            <v>9.442870632672333E-2</v>
          </cell>
          <cell r="N751">
            <v>1</v>
          </cell>
          <cell r="O751">
            <v>7.8678206136900075E-2</v>
          </cell>
          <cell r="P751">
            <v>1</v>
          </cell>
          <cell r="Q751">
            <v>9.132420091324199E-2</v>
          </cell>
          <cell r="R751">
            <v>25</v>
          </cell>
          <cell r="S751">
            <v>8.3715634731942531E-2</v>
          </cell>
        </row>
        <row r="752">
          <cell r="A752" t="str">
            <v>n-Inconnu</v>
          </cell>
          <cell r="B752">
            <v>3794</v>
          </cell>
          <cell r="C752">
            <v>38.15749773710148</v>
          </cell>
          <cell r="D752">
            <v>760</v>
          </cell>
          <cell r="E752">
            <v>21.15224046757584</v>
          </cell>
          <cell r="F752">
            <v>817</v>
          </cell>
          <cell r="G752">
            <v>20.69926526475804</v>
          </cell>
          <cell r="H752">
            <v>936</v>
          </cell>
          <cell r="I752">
            <v>22.054665409990577</v>
          </cell>
          <cell r="J752">
            <v>610</v>
          </cell>
          <cell r="K752">
            <v>23.524874662553028</v>
          </cell>
          <cell r="L752">
            <v>758</v>
          </cell>
          <cell r="M752">
            <v>23.858986465218759</v>
          </cell>
          <cell r="N752">
            <v>301</v>
          </cell>
          <cell r="O752">
            <v>23.682140047206921</v>
          </cell>
          <cell r="P752">
            <v>382</v>
          </cell>
          <cell r="Q752">
            <v>34.885844748858446</v>
          </cell>
          <cell r="R752">
            <v>8358</v>
          </cell>
          <cell r="S752">
            <v>27.98781100358303</v>
          </cell>
        </row>
        <row r="753">
          <cell r="A753" t="str">
            <v>Total</v>
          </cell>
          <cell r="B753">
            <v>9943</v>
          </cell>
          <cell r="C753">
            <v>100</v>
          </cell>
          <cell r="D753">
            <v>3593</v>
          </cell>
          <cell r="E753">
            <v>100</v>
          </cell>
          <cell r="F753">
            <v>3947</v>
          </cell>
          <cell r="G753">
            <v>100</v>
          </cell>
          <cell r="H753">
            <v>4244</v>
          </cell>
          <cell r="I753">
            <v>100</v>
          </cell>
          <cell r="J753">
            <v>2593</v>
          </cell>
          <cell r="K753">
            <v>100</v>
          </cell>
          <cell r="L753">
            <v>3177</v>
          </cell>
          <cell r="M753">
            <v>100</v>
          </cell>
          <cell r="N753">
            <v>1271</v>
          </cell>
          <cell r="O753">
            <v>100</v>
          </cell>
          <cell r="P753">
            <v>1095</v>
          </cell>
          <cell r="Q753">
            <v>100</v>
          </cell>
          <cell r="R753">
            <v>29863</v>
          </cell>
          <cell r="S753">
            <v>100</v>
          </cell>
        </row>
        <row r="756">
          <cell r="A756" t="str">
            <v>5.4.8.  Arbeidsplaatsongevallen volgens provincie en gewest van het ongeval :  verdeling volgens voorziene graad van blijvende ongeschiktheid - 2021</v>
          </cell>
        </row>
        <row r="757">
          <cell r="D757" t="str">
            <v>Total</v>
          </cell>
        </row>
        <row r="758">
          <cell r="A758" t="str">
            <v>a-Bruxelles - Brussel</v>
          </cell>
          <cell r="B758">
            <v>3546</v>
          </cell>
          <cell r="C758">
            <v>11.87422563037873</v>
          </cell>
          <cell r="D758">
            <v>3546</v>
          </cell>
          <cell r="E758">
            <v>11.87422563037873</v>
          </cell>
        </row>
        <row r="759">
          <cell r="A759" t="str">
            <v>b-Antwerpen</v>
          </cell>
          <cell r="B759">
            <v>2780</v>
          </cell>
          <cell r="C759">
            <v>9.3091785821920094</v>
          </cell>
          <cell r="D759">
            <v>2780</v>
          </cell>
          <cell r="E759">
            <v>9.3091785821920094</v>
          </cell>
        </row>
        <row r="760">
          <cell r="A760" t="str">
            <v>c-Limburg</v>
          </cell>
          <cell r="B760">
            <v>1191</v>
          </cell>
          <cell r="C760">
            <v>3.9882128386297429</v>
          </cell>
          <cell r="D760">
            <v>1191</v>
          </cell>
          <cell r="E760">
            <v>3.9882128386297429</v>
          </cell>
        </row>
        <row r="761">
          <cell r="A761" t="str">
            <v>d-Oost-Vlaanderen</v>
          </cell>
          <cell r="B761">
            <v>2482</v>
          </cell>
          <cell r="C761">
            <v>8.3112882161872559</v>
          </cell>
          <cell r="D761">
            <v>2482</v>
          </cell>
          <cell r="E761">
            <v>8.3112882161872559</v>
          </cell>
        </row>
        <row r="762">
          <cell r="A762" t="str">
            <v>e-Vlaams-Brabant</v>
          </cell>
          <cell r="B762">
            <v>1221</v>
          </cell>
          <cell r="C762">
            <v>4.0886716003080732</v>
          </cell>
          <cell r="D762">
            <v>1221</v>
          </cell>
          <cell r="E762">
            <v>4.0886716003080732</v>
          </cell>
        </row>
        <row r="763">
          <cell r="A763" t="str">
            <v>f-West-Vlaanderen</v>
          </cell>
          <cell r="B763">
            <v>1990</v>
          </cell>
          <cell r="C763">
            <v>6.6637645246626258</v>
          </cell>
          <cell r="D763">
            <v>1990</v>
          </cell>
          <cell r="E763">
            <v>6.6637645246626258</v>
          </cell>
        </row>
        <row r="764">
          <cell r="A764" t="str">
            <v>g-Brabant Wallon</v>
          </cell>
          <cell r="B764">
            <v>585</v>
          </cell>
          <cell r="C764">
            <v>1.9589458527274557</v>
          </cell>
          <cell r="D764">
            <v>585</v>
          </cell>
          <cell r="E764">
            <v>1.9589458527274557</v>
          </cell>
        </row>
        <row r="765">
          <cell r="A765" t="str">
            <v>h-Hainaut</v>
          </cell>
          <cell r="B765">
            <v>3245</v>
          </cell>
          <cell r="C765">
            <v>10.866289388206145</v>
          </cell>
          <cell r="D765">
            <v>3245</v>
          </cell>
          <cell r="E765">
            <v>10.866289388206145</v>
          </cell>
        </row>
        <row r="766">
          <cell r="A766" t="str">
            <v>i-Liège</v>
          </cell>
          <cell r="B766">
            <v>2789</v>
          </cell>
          <cell r="C766">
            <v>9.3393162106955092</v>
          </cell>
          <cell r="D766">
            <v>2789</v>
          </cell>
          <cell r="E766">
            <v>9.3393162106955092</v>
          </cell>
        </row>
        <row r="767">
          <cell r="A767" t="str">
            <v>j-Luxembourg</v>
          </cell>
          <cell r="B767">
            <v>653</v>
          </cell>
          <cell r="C767">
            <v>2.186652379198339</v>
          </cell>
          <cell r="D767">
            <v>653</v>
          </cell>
          <cell r="E767">
            <v>2.186652379198339</v>
          </cell>
        </row>
        <row r="768">
          <cell r="A768" t="str">
            <v>k-Namur</v>
          </cell>
          <cell r="B768">
            <v>998</v>
          </cell>
          <cell r="C768">
            <v>3.3419281384991466</v>
          </cell>
          <cell r="D768">
            <v>998</v>
          </cell>
          <cell r="E768">
            <v>3.3419281384991466</v>
          </cell>
        </row>
        <row r="769">
          <cell r="A769" t="str">
            <v>l-Buitenland</v>
          </cell>
          <cell r="B769">
            <v>25</v>
          </cell>
          <cell r="C769">
            <v>8.3715634731942531E-2</v>
          </cell>
          <cell r="D769">
            <v>25</v>
          </cell>
          <cell r="E769">
            <v>8.3715634731942531E-2</v>
          </cell>
        </row>
        <row r="770">
          <cell r="A770" t="str">
            <v>n-Inconnu</v>
          </cell>
          <cell r="B770">
            <v>8358</v>
          </cell>
          <cell r="C770">
            <v>27.98781100358303</v>
          </cell>
          <cell r="D770">
            <v>8358</v>
          </cell>
          <cell r="E770">
            <v>27.98781100358303</v>
          </cell>
        </row>
        <row r="771">
          <cell r="A771" t="str">
            <v>Total</v>
          </cell>
          <cell r="B771">
            <v>29863</v>
          </cell>
          <cell r="C771">
            <v>100</v>
          </cell>
          <cell r="D771">
            <v>29863</v>
          </cell>
          <cell r="E771">
            <v>100</v>
          </cell>
        </row>
        <row r="774">
          <cell r="A774">
            <v>44848</v>
          </cell>
        </row>
        <row r="775">
          <cell r="A77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DZ889"/>
  <sheetViews>
    <sheetView zoomScale="80" zoomScaleNormal="80" workbookViewId="0">
      <selection activeCell="C36" sqref="C36"/>
    </sheetView>
  </sheetViews>
  <sheetFormatPr defaultColWidth="11.42578125" defaultRowHeight="15" x14ac:dyDescent="0.25"/>
  <cols>
    <col min="1" max="1" width="2.7109375" style="71" customWidth="1"/>
    <col min="2" max="2" width="9.140625" style="74" customWidth="1"/>
    <col min="3" max="3" width="178.28515625" style="74" customWidth="1"/>
    <col min="4" max="130" width="11.42578125" style="71" customWidth="1"/>
    <col min="131" max="16384" width="11.42578125" style="74"/>
  </cols>
  <sheetData>
    <row r="1" spans="2:3" s="71" customFormat="1" ht="15.75" thickBot="1" x14ac:dyDescent="0.3"/>
    <row r="2" spans="2:3" ht="21.95" customHeight="1" thickTop="1" thickBot="1" x14ac:dyDescent="0.3">
      <c r="B2" s="72" t="s">
        <v>253</v>
      </c>
      <c r="C2" s="73"/>
    </row>
    <row r="3" spans="2:3" ht="21.95" customHeight="1" thickTop="1" thickBot="1" x14ac:dyDescent="0.3">
      <c r="B3" s="75" t="s">
        <v>206</v>
      </c>
      <c r="C3" s="76" t="s">
        <v>0</v>
      </c>
    </row>
    <row r="4" spans="2:3" ht="21.95" customHeight="1" thickTop="1" x14ac:dyDescent="0.25">
      <c r="B4" s="77" t="s">
        <v>207</v>
      </c>
      <c r="C4" s="78" t="s">
        <v>254</v>
      </c>
    </row>
    <row r="5" spans="2:3" ht="21.95" customHeight="1" x14ac:dyDescent="0.25">
      <c r="B5" s="77" t="s">
        <v>208</v>
      </c>
      <c r="C5" s="78" t="s">
        <v>255</v>
      </c>
    </row>
    <row r="6" spans="2:3" ht="21.95" customHeight="1" x14ac:dyDescent="0.25">
      <c r="B6" s="77" t="s">
        <v>209</v>
      </c>
      <c r="C6" s="78" t="s">
        <v>256</v>
      </c>
    </row>
    <row r="7" spans="2:3" ht="21.95" customHeight="1" x14ac:dyDescent="0.25">
      <c r="B7" s="77" t="s">
        <v>210</v>
      </c>
      <c r="C7" s="78" t="s">
        <v>257</v>
      </c>
    </row>
    <row r="8" spans="2:3" ht="21.95" customHeight="1" x14ac:dyDescent="0.25">
      <c r="B8" s="77" t="s">
        <v>211</v>
      </c>
      <c r="C8" s="78" t="s">
        <v>258</v>
      </c>
    </row>
    <row r="9" spans="2:3" ht="21.95" customHeight="1" x14ac:dyDescent="0.25">
      <c r="B9" s="77" t="s">
        <v>212</v>
      </c>
      <c r="C9" s="78" t="s">
        <v>259</v>
      </c>
    </row>
    <row r="10" spans="2:3" ht="21.95" customHeight="1" thickBot="1" x14ac:dyDescent="0.3">
      <c r="B10" s="77" t="s">
        <v>213</v>
      </c>
      <c r="C10" s="78" t="s">
        <v>260</v>
      </c>
    </row>
    <row r="11" spans="2:3" ht="21.95" customHeight="1" thickTop="1" thickBot="1" x14ac:dyDescent="0.3">
      <c r="B11" s="158" t="s">
        <v>228</v>
      </c>
      <c r="C11" s="76" t="s">
        <v>214</v>
      </c>
    </row>
    <row r="12" spans="2:3" ht="21.95" customHeight="1" thickTop="1" x14ac:dyDescent="0.25">
      <c r="B12" s="77" t="s">
        <v>221</v>
      </c>
      <c r="C12" s="78" t="s">
        <v>261</v>
      </c>
    </row>
    <row r="13" spans="2:3" ht="21.95" customHeight="1" x14ac:dyDescent="0.25">
      <c r="B13" s="77" t="s">
        <v>222</v>
      </c>
      <c r="C13" s="78" t="s">
        <v>262</v>
      </c>
    </row>
    <row r="14" spans="2:3" ht="21.95" customHeight="1" x14ac:dyDescent="0.25">
      <c r="B14" s="77" t="s">
        <v>223</v>
      </c>
      <c r="C14" s="78" t="s">
        <v>263</v>
      </c>
    </row>
    <row r="15" spans="2:3" ht="21.95" customHeight="1" x14ac:dyDescent="0.25">
      <c r="B15" s="77" t="s">
        <v>224</v>
      </c>
      <c r="C15" s="78" t="s">
        <v>264</v>
      </c>
    </row>
    <row r="16" spans="2:3" ht="21.95" customHeight="1" x14ac:dyDescent="0.25">
      <c r="B16" s="77" t="s">
        <v>225</v>
      </c>
      <c r="C16" s="78" t="s">
        <v>265</v>
      </c>
    </row>
    <row r="17" spans="2:3" ht="21.95" customHeight="1" x14ac:dyDescent="0.25">
      <c r="B17" s="77" t="s">
        <v>226</v>
      </c>
      <c r="C17" s="78" t="s">
        <v>266</v>
      </c>
    </row>
    <row r="18" spans="2:3" ht="21.95" customHeight="1" thickBot="1" x14ac:dyDescent="0.3">
      <c r="B18" s="77" t="s">
        <v>227</v>
      </c>
      <c r="C18" s="78" t="s">
        <v>267</v>
      </c>
    </row>
    <row r="19" spans="2:3" ht="21.95" customHeight="1" thickTop="1" thickBot="1" x14ac:dyDescent="0.3">
      <c r="B19" s="158" t="s">
        <v>229</v>
      </c>
      <c r="C19" s="76" t="s">
        <v>1</v>
      </c>
    </row>
    <row r="20" spans="2:3" ht="21.95" customHeight="1" thickTop="1" x14ac:dyDescent="0.25">
      <c r="B20" s="77" t="s">
        <v>230</v>
      </c>
      <c r="C20" s="78" t="s">
        <v>268</v>
      </c>
    </row>
    <row r="21" spans="2:3" ht="21.95" customHeight="1" x14ac:dyDescent="0.25">
      <c r="B21" s="77" t="s">
        <v>231</v>
      </c>
      <c r="C21" s="78" t="s">
        <v>269</v>
      </c>
    </row>
    <row r="22" spans="2:3" ht="21.95" customHeight="1" x14ac:dyDescent="0.25">
      <c r="B22" s="77" t="s">
        <v>232</v>
      </c>
      <c r="C22" s="78" t="s">
        <v>270</v>
      </c>
    </row>
    <row r="23" spans="2:3" ht="21.95" customHeight="1" x14ac:dyDescent="0.25">
      <c r="B23" s="77" t="s">
        <v>233</v>
      </c>
      <c r="C23" s="78" t="s">
        <v>271</v>
      </c>
    </row>
    <row r="24" spans="2:3" ht="21.95" customHeight="1" x14ac:dyDescent="0.25">
      <c r="B24" s="77" t="s">
        <v>234</v>
      </c>
      <c r="C24" s="78" t="s">
        <v>272</v>
      </c>
    </row>
    <row r="25" spans="2:3" ht="21.95" customHeight="1" x14ac:dyDescent="0.25">
      <c r="B25" s="77" t="s">
        <v>235</v>
      </c>
      <c r="C25" s="78" t="s">
        <v>273</v>
      </c>
    </row>
    <row r="26" spans="2:3" ht="21.95" customHeight="1" thickBot="1" x14ac:dyDescent="0.3">
      <c r="B26" s="77" t="s">
        <v>236</v>
      </c>
      <c r="C26" s="78" t="s">
        <v>274</v>
      </c>
    </row>
    <row r="27" spans="2:3" ht="21.95" customHeight="1" thickTop="1" thickBot="1" x14ac:dyDescent="0.3">
      <c r="B27" s="158" t="s">
        <v>244</v>
      </c>
      <c r="C27" s="76" t="s">
        <v>2</v>
      </c>
    </row>
    <row r="28" spans="2:3" ht="21.95" customHeight="1" thickTop="1" x14ac:dyDescent="0.25">
      <c r="B28" s="77" t="s">
        <v>237</v>
      </c>
      <c r="C28" s="78" t="s">
        <v>275</v>
      </c>
    </row>
    <row r="29" spans="2:3" ht="21.95" customHeight="1" x14ac:dyDescent="0.25">
      <c r="B29" s="77" t="s">
        <v>238</v>
      </c>
      <c r="C29" s="78" t="s">
        <v>276</v>
      </c>
    </row>
    <row r="30" spans="2:3" ht="21.95" customHeight="1" x14ac:dyDescent="0.25">
      <c r="B30" s="77" t="s">
        <v>239</v>
      </c>
      <c r="C30" s="78" t="s">
        <v>277</v>
      </c>
    </row>
    <row r="31" spans="2:3" ht="21.95" customHeight="1" x14ac:dyDescent="0.25">
      <c r="B31" s="77" t="s">
        <v>240</v>
      </c>
      <c r="C31" s="78" t="s">
        <v>278</v>
      </c>
    </row>
    <row r="32" spans="2:3" ht="21.95" customHeight="1" x14ac:dyDescent="0.25">
      <c r="B32" s="77" t="s">
        <v>241</v>
      </c>
      <c r="C32" s="78" t="s">
        <v>279</v>
      </c>
    </row>
    <row r="33" spans="2:3" ht="21.95" customHeight="1" x14ac:dyDescent="0.25">
      <c r="B33" s="77" t="s">
        <v>242</v>
      </c>
      <c r="C33" s="78" t="s">
        <v>280</v>
      </c>
    </row>
    <row r="34" spans="2:3" ht="21.95" customHeight="1" thickBot="1" x14ac:dyDescent="0.3">
      <c r="B34" s="79" t="s">
        <v>243</v>
      </c>
      <c r="C34" s="80" t="s">
        <v>281</v>
      </c>
    </row>
    <row r="35" spans="2:3" s="71" customFormat="1" ht="15.75" thickTop="1" x14ac:dyDescent="0.25"/>
    <row r="36" spans="2:3" s="71" customFormat="1" x14ac:dyDescent="0.25"/>
    <row r="37" spans="2:3" s="71" customFormat="1" x14ac:dyDescent="0.25"/>
    <row r="38" spans="2:3" s="71" customFormat="1" x14ac:dyDescent="0.25"/>
    <row r="39" spans="2:3" s="71" customFormat="1" x14ac:dyDescent="0.25"/>
    <row r="40" spans="2:3" s="71" customFormat="1" x14ac:dyDescent="0.25"/>
    <row r="41" spans="2:3" s="71" customFormat="1" x14ac:dyDescent="0.25"/>
    <row r="42" spans="2:3" s="71" customFormat="1" x14ac:dyDescent="0.25"/>
    <row r="43" spans="2:3" s="71" customFormat="1" x14ac:dyDescent="0.25"/>
    <row r="44" spans="2:3" s="71" customFormat="1" x14ac:dyDescent="0.25"/>
    <row r="45" spans="2:3" s="71" customFormat="1" x14ac:dyDescent="0.25"/>
    <row r="46" spans="2:3" s="71" customFormat="1" x14ac:dyDescent="0.25"/>
    <row r="47" spans="2:3" s="71" customFormat="1" x14ac:dyDescent="0.25"/>
    <row r="48" spans="2:3" s="71" customFormat="1" x14ac:dyDescent="0.25"/>
    <row r="49" s="71" customFormat="1" x14ac:dyDescent="0.25"/>
    <row r="50" s="71" customFormat="1" x14ac:dyDescent="0.25"/>
    <row r="51" s="71" customFormat="1" x14ac:dyDescent="0.25"/>
    <row r="52" s="71" customFormat="1" x14ac:dyDescent="0.25"/>
    <row r="53" s="71" customFormat="1" x14ac:dyDescent="0.25"/>
    <row r="54" s="71" customFormat="1" x14ac:dyDescent="0.25"/>
    <row r="55" s="71" customFormat="1" x14ac:dyDescent="0.25"/>
    <row r="56" s="71" customFormat="1" x14ac:dyDescent="0.25"/>
    <row r="57" s="71" customFormat="1" x14ac:dyDescent="0.25"/>
    <row r="58" s="71" customFormat="1" x14ac:dyDescent="0.25"/>
    <row r="59" s="71" customFormat="1" x14ac:dyDescent="0.25"/>
    <row r="60" s="71" customFormat="1" x14ac:dyDescent="0.25"/>
    <row r="61" s="71" customFormat="1" x14ac:dyDescent="0.25"/>
    <row r="62" s="71" customFormat="1" x14ac:dyDescent="0.25"/>
    <row r="63" s="71" customFormat="1" x14ac:dyDescent="0.25"/>
    <row r="64" s="71" customFormat="1" x14ac:dyDescent="0.25"/>
    <row r="65" s="71" customFormat="1" x14ac:dyDescent="0.25"/>
    <row r="66" s="71" customFormat="1" x14ac:dyDescent="0.25"/>
    <row r="67" s="71" customFormat="1" x14ac:dyDescent="0.25"/>
    <row r="68" s="71" customFormat="1" x14ac:dyDescent="0.25"/>
    <row r="69" s="71" customFormat="1" x14ac:dyDescent="0.25"/>
    <row r="70" s="71" customFormat="1" x14ac:dyDescent="0.25"/>
    <row r="71" s="71" customFormat="1" x14ac:dyDescent="0.25"/>
    <row r="72" s="71" customFormat="1" x14ac:dyDescent="0.25"/>
    <row r="73" s="71" customFormat="1" x14ac:dyDescent="0.25"/>
    <row r="74" s="71" customFormat="1" x14ac:dyDescent="0.25"/>
    <row r="75" s="71" customFormat="1" x14ac:dyDescent="0.25"/>
    <row r="76" s="71" customFormat="1" x14ac:dyDescent="0.25"/>
    <row r="77" s="71" customFormat="1" x14ac:dyDescent="0.25"/>
    <row r="78" s="71" customFormat="1" x14ac:dyDescent="0.25"/>
    <row r="79" s="71" customFormat="1" x14ac:dyDescent="0.25"/>
    <row r="80" s="71" customFormat="1" x14ac:dyDescent="0.25"/>
    <row r="81" s="71" customFormat="1" x14ac:dyDescent="0.25"/>
    <row r="82" s="71" customFormat="1" x14ac:dyDescent="0.25"/>
    <row r="83" s="71" customFormat="1" x14ac:dyDescent="0.25"/>
    <row r="84" s="71" customFormat="1" x14ac:dyDescent="0.25"/>
    <row r="85" s="71" customFormat="1" x14ac:dyDescent="0.25"/>
    <row r="86" s="71" customFormat="1" x14ac:dyDescent="0.25"/>
    <row r="87" s="71" customFormat="1" x14ac:dyDescent="0.25"/>
    <row r="88" s="71" customFormat="1" x14ac:dyDescent="0.25"/>
    <row r="89" s="71" customFormat="1" x14ac:dyDescent="0.25"/>
    <row r="90" s="71" customFormat="1" x14ac:dyDescent="0.25"/>
    <row r="91" s="71" customFormat="1" x14ac:dyDescent="0.25"/>
    <row r="92" s="71" customFormat="1" x14ac:dyDescent="0.25"/>
    <row r="93" s="71" customFormat="1" x14ac:dyDescent="0.25"/>
    <row r="94" s="71" customFormat="1" x14ac:dyDescent="0.25"/>
    <row r="95" s="71" customFormat="1" x14ac:dyDescent="0.25"/>
    <row r="96" s="71" customFormat="1" x14ac:dyDescent="0.25"/>
    <row r="97" s="71" customFormat="1" x14ac:dyDescent="0.25"/>
    <row r="98" s="71" customFormat="1" x14ac:dyDescent="0.25"/>
    <row r="99" s="71" customFormat="1" x14ac:dyDescent="0.25"/>
    <row r="100" s="71" customFormat="1" x14ac:dyDescent="0.25"/>
    <row r="101" s="71" customFormat="1" x14ac:dyDescent="0.25"/>
    <row r="102" s="71" customFormat="1" x14ac:dyDescent="0.25"/>
    <row r="103" s="71" customFormat="1" x14ac:dyDescent="0.25"/>
    <row r="104" s="71" customFormat="1" x14ac:dyDescent="0.25"/>
    <row r="105" s="71" customFormat="1" x14ac:dyDescent="0.25"/>
    <row r="106" s="71" customFormat="1" x14ac:dyDescent="0.25"/>
    <row r="107" s="71" customFormat="1" x14ac:dyDescent="0.25"/>
    <row r="108" s="71" customFormat="1" x14ac:dyDescent="0.25"/>
    <row r="109" s="71" customFormat="1" x14ac:dyDescent="0.25"/>
    <row r="110" s="71" customFormat="1" x14ac:dyDescent="0.25"/>
    <row r="111" s="71" customFormat="1" x14ac:dyDescent="0.25"/>
    <row r="112" s="71" customFormat="1" x14ac:dyDescent="0.25"/>
    <row r="113" s="71" customFormat="1" x14ac:dyDescent="0.25"/>
    <row r="114" s="71" customFormat="1" x14ac:dyDescent="0.25"/>
    <row r="115" s="71" customFormat="1" x14ac:dyDescent="0.25"/>
    <row r="116" s="71" customFormat="1" x14ac:dyDescent="0.25"/>
    <row r="117" s="71" customFormat="1" x14ac:dyDescent="0.25"/>
    <row r="118" s="71" customFormat="1" x14ac:dyDescent="0.25"/>
    <row r="119" s="71" customFormat="1" x14ac:dyDescent="0.25"/>
    <row r="120" s="71" customFormat="1" x14ac:dyDescent="0.25"/>
    <row r="121" s="71" customFormat="1" x14ac:dyDescent="0.25"/>
    <row r="122" s="71" customFormat="1" x14ac:dyDescent="0.25"/>
    <row r="123" s="71" customFormat="1" x14ac:dyDescent="0.25"/>
    <row r="124" s="71" customFormat="1" x14ac:dyDescent="0.25"/>
    <row r="125" s="71" customFormat="1" x14ac:dyDescent="0.25"/>
    <row r="126" s="71" customFormat="1" x14ac:dyDescent="0.25"/>
    <row r="127" s="71" customFormat="1" x14ac:dyDescent="0.25"/>
    <row r="128" s="71" customFormat="1" x14ac:dyDescent="0.25"/>
    <row r="129" s="71" customFormat="1" x14ac:dyDescent="0.25"/>
    <row r="130" s="71" customFormat="1" x14ac:dyDescent="0.25"/>
    <row r="131" s="71" customFormat="1" x14ac:dyDescent="0.25"/>
    <row r="132" s="71" customFormat="1" x14ac:dyDescent="0.25"/>
    <row r="133" s="71" customFormat="1" x14ac:dyDescent="0.25"/>
    <row r="134" s="71" customFormat="1" x14ac:dyDescent="0.25"/>
    <row r="135" s="71" customFormat="1" x14ac:dyDescent="0.25"/>
    <row r="136" s="71" customFormat="1" x14ac:dyDescent="0.25"/>
    <row r="137" s="71" customFormat="1" x14ac:dyDescent="0.25"/>
    <row r="138" s="71" customFormat="1" x14ac:dyDescent="0.25"/>
    <row r="139" s="71" customFormat="1" x14ac:dyDescent="0.25"/>
    <row r="140" s="71" customFormat="1" x14ac:dyDescent="0.25"/>
    <row r="141" s="71" customFormat="1" x14ac:dyDescent="0.25"/>
    <row r="142" s="71" customFormat="1" x14ac:dyDescent="0.25"/>
    <row r="143" s="71" customFormat="1" x14ac:dyDescent="0.25"/>
    <row r="144" s="71" customFormat="1" x14ac:dyDescent="0.25"/>
    <row r="145" s="71" customFormat="1" x14ac:dyDescent="0.25"/>
    <row r="146" s="71" customFormat="1" x14ac:dyDescent="0.25"/>
    <row r="147" s="71" customFormat="1" x14ac:dyDescent="0.25"/>
    <row r="148" s="71" customFormat="1" x14ac:dyDescent="0.25"/>
    <row r="149" s="71" customFormat="1" x14ac:dyDescent="0.25"/>
    <row r="150" s="71" customFormat="1" x14ac:dyDescent="0.25"/>
    <row r="151" s="71" customFormat="1" x14ac:dyDescent="0.25"/>
    <row r="152" s="71" customFormat="1" x14ac:dyDescent="0.25"/>
    <row r="153" s="71" customFormat="1" x14ac:dyDescent="0.25"/>
    <row r="154" s="71" customFormat="1" x14ac:dyDescent="0.25"/>
    <row r="155" s="71" customFormat="1" x14ac:dyDescent="0.25"/>
    <row r="156" s="71" customFormat="1" x14ac:dyDescent="0.25"/>
    <row r="157" s="71" customFormat="1" x14ac:dyDescent="0.25"/>
    <row r="158" s="71" customFormat="1" x14ac:dyDescent="0.25"/>
    <row r="159" s="71" customFormat="1" x14ac:dyDescent="0.25"/>
    <row r="160" s="71" customFormat="1" x14ac:dyDescent="0.25"/>
    <row r="161" s="71" customFormat="1" x14ac:dyDescent="0.25"/>
    <row r="162" s="71" customFormat="1" x14ac:dyDescent="0.25"/>
    <row r="163" s="71" customFormat="1" x14ac:dyDescent="0.25"/>
    <row r="164" s="71" customFormat="1" x14ac:dyDescent="0.25"/>
    <row r="165" s="71" customFormat="1" x14ac:dyDescent="0.25"/>
    <row r="166" s="71" customFormat="1" x14ac:dyDescent="0.25"/>
    <row r="167" s="71" customFormat="1" x14ac:dyDescent="0.25"/>
    <row r="168" s="71" customFormat="1" x14ac:dyDescent="0.25"/>
    <row r="169" s="71" customFormat="1" x14ac:dyDescent="0.25"/>
    <row r="170" s="71" customFormat="1" x14ac:dyDescent="0.25"/>
    <row r="171" s="71" customFormat="1" x14ac:dyDescent="0.25"/>
    <row r="172" s="71" customFormat="1" x14ac:dyDescent="0.25"/>
    <row r="173" s="71" customFormat="1" x14ac:dyDescent="0.25"/>
    <row r="174" s="71" customFormat="1" x14ac:dyDescent="0.25"/>
    <row r="175" s="71" customFormat="1" x14ac:dyDescent="0.25"/>
    <row r="176" s="71" customFormat="1" x14ac:dyDescent="0.25"/>
    <row r="177" s="71" customFormat="1" x14ac:dyDescent="0.25"/>
    <row r="178" s="71" customFormat="1" x14ac:dyDescent="0.25"/>
    <row r="179" s="71" customFormat="1" x14ac:dyDescent="0.25"/>
    <row r="180" s="71" customFormat="1" x14ac:dyDescent="0.25"/>
    <row r="181" s="71" customFormat="1" x14ac:dyDescent="0.25"/>
    <row r="182" s="71" customFormat="1" x14ac:dyDescent="0.25"/>
    <row r="183" s="71" customFormat="1" x14ac:dyDescent="0.25"/>
    <row r="184" s="71" customFormat="1" x14ac:dyDescent="0.25"/>
    <row r="185" s="71" customFormat="1" x14ac:dyDescent="0.25"/>
    <row r="186" s="71" customFormat="1" x14ac:dyDescent="0.25"/>
    <row r="187" s="71" customFormat="1" x14ac:dyDescent="0.25"/>
    <row r="188" s="71" customFormat="1" x14ac:dyDescent="0.25"/>
    <row r="189" s="71" customFormat="1" x14ac:dyDescent="0.25"/>
    <row r="190" s="71" customFormat="1" x14ac:dyDescent="0.25"/>
    <row r="191" s="71" customFormat="1" x14ac:dyDescent="0.25"/>
    <row r="192" s="71" customFormat="1" x14ac:dyDescent="0.25"/>
    <row r="193" s="71" customFormat="1" x14ac:dyDescent="0.25"/>
    <row r="194" s="71" customFormat="1" x14ac:dyDescent="0.25"/>
    <row r="195" s="71" customFormat="1" x14ac:dyDescent="0.25"/>
    <row r="196" s="71" customFormat="1" x14ac:dyDescent="0.25"/>
    <row r="197" s="71" customFormat="1" x14ac:dyDescent="0.25"/>
    <row r="198" s="71" customFormat="1" x14ac:dyDescent="0.25"/>
    <row r="199" s="71" customFormat="1" x14ac:dyDescent="0.25"/>
    <row r="200" s="71" customFormat="1" x14ac:dyDescent="0.25"/>
    <row r="201" s="71" customFormat="1" x14ac:dyDescent="0.25"/>
    <row r="202" s="71" customFormat="1" x14ac:dyDescent="0.25"/>
    <row r="203" s="71" customFormat="1" x14ac:dyDescent="0.25"/>
    <row r="204" s="71" customFormat="1" x14ac:dyDescent="0.25"/>
    <row r="205" s="71" customFormat="1" x14ac:dyDescent="0.25"/>
    <row r="206" s="71" customFormat="1" x14ac:dyDescent="0.25"/>
    <row r="207" s="71" customFormat="1" x14ac:dyDescent="0.25"/>
    <row r="208" s="71" customFormat="1" x14ac:dyDescent="0.25"/>
    <row r="209" s="71" customFormat="1" x14ac:dyDescent="0.25"/>
    <row r="210" s="71" customFormat="1" x14ac:dyDescent="0.25"/>
    <row r="211" s="71" customFormat="1" x14ac:dyDescent="0.25"/>
    <row r="212" s="71" customFormat="1" x14ac:dyDescent="0.25"/>
    <row r="213" s="71" customFormat="1" x14ac:dyDescent="0.25"/>
    <row r="214" s="71" customFormat="1" x14ac:dyDescent="0.25"/>
    <row r="215" s="71" customFormat="1" x14ac:dyDescent="0.25"/>
    <row r="216" s="71" customFormat="1" x14ac:dyDescent="0.25"/>
    <row r="217" s="71" customFormat="1" x14ac:dyDescent="0.25"/>
    <row r="218" s="71" customFormat="1" x14ac:dyDescent="0.25"/>
    <row r="219" s="71" customFormat="1" x14ac:dyDescent="0.25"/>
    <row r="220" s="71" customFormat="1" x14ac:dyDescent="0.25"/>
    <row r="221" s="71" customFormat="1" x14ac:dyDescent="0.25"/>
    <row r="222" s="71" customFormat="1" x14ac:dyDescent="0.25"/>
    <row r="223" s="71" customFormat="1" x14ac:dyDescent="0.25"/>
    <row r="224" s="71" customFormat="1" x14ac:dyDescent="0.25"/>
    <row r="225" s="71" customFormat="1" x14ac:dyDescent="0.25"/>
    <row r="226" s="71" customFormat="1" x14ac:dyDescent="0.25"/>
    <row r="227" s="71" customFormat="1" x14ac:dyDescent="0.25"/>
    <row r="228" s="71" customFormat="1" x14ac:dyDescent="0.25"/>
    <row r="229" s="71" customFormat="1" x14ac:dyDescent="0.25"/>
    <row r="230" s="71" customFormat="1" x14ac:dyDescent="0.25"/>
    <row r="231" s="71" customFormat="1" x14ac:dyDescent="0.25"/>
    <row r="232" s="71" customFormat="1" x14ac:dyDescent="0.25"/>
    <row r="233" s="71" customFormat="1" x14ac:dyDescent="0.25"/>
    <row r="234" s="71" customFormat="1" x14ac:dyDescent="0.25"/>
    <row r="235" s="71" customFormat="1" x14ac:dyDescent="0.25"/>
    <row r="236" s="71" customFormat="1" x14ac:dyDescent="0.25"/>
    <row r="237" s="71" customFormat="1" x14ac:dyDescent="0.25"/>
    <row r="238" s="71" customFormat="1" x14ac:dyDescent="0.25"/>
    <row r="239" s="71" customFormat="1" x14ac:dyDescent="0.25"/>
    <row r="240" s="71" customFormat="1" x14ac:dyDescent="0.25"/>
    <row r="241" s="71" customFormat="1" x14ac:dyDescent="0.25"/>
    <row r="242" s="71" customFormat="1" x14ac:dyDescent="0.25"/>
    <row r="243" s="71" customFormat="1" x14ac:dyDescent="0.25"/>
    <row r="244" s="71" customFormat="1" x14ac:dyDescent="0.25"/>
    <row r="245" s="71" customFormat="1" x14ac:dyDescent="0.25"/>
    <row r="246" s="71" customFormat="1" x14ac:dyDescent="0.25"/>
    <row r="247" s="71" customFormat="1" x14ac:dyDescent="0.25"/>
    <row r="248" s="71" customFormat="1" x14ac:dyDescent="0.25"/>
    <row r="249" s="71" customFormat="1" x14ac:dyDescent="0.25"/>
    <row r="250" s="71" customFormat="1" x14ac:dyDescent="0.25"/>
    <row r="251" s="71" customFormat="1" x14ac:dyDescent="0.25"/>
    <row r="252" s="71" customFormat="1" x14ac:dyDescent="0.25"/>
    <row r="253" s="71" customFormat="1" x14ac:dyDescent="0.25"/>
    <row r="254" s="71" customFormat="1" x14ac:dyDescent="0.25"/>
    <row r="255" s="71" customFormat="1" x14ac:dyDescent="0.25"/>
    <row r="256" s="71" customFormat="1" x14ac:dyDescent="0.25"/>
    <row r="257" s="71" customFormat="1" x14ac:dyDescent="0.25"/>
    <row r="258" s="71" customFormat="1" x14ac:dyDescent="0.25"/>
    <row r="259" s="71" customFormat="1" x14ac:dyDescent="0.25"/>
    <row r="260" s="71" customFormat="1" x14ac:dyDescent="0.25"/>
    <row r="261" s="71" customFormat="1" x14ac:dyDescent="0.25"/>
    <row r="262" s="71" customFormat="1" x14ac:dyDescent="0.25"/>
    <row r="263" s="71" customFormat="1" x14ac:dyDescent="0.25"/>
    <row r="264" s="71" customFormat="1" x14ac:dyDescent="0.25"/>
    <row r="265" s="71" customFormat="1" x14ac:dyDescent="0.25"/>
    <row r="266" s="71" customFormat="1" x14ac:dyDescent="0.25"/>
    <row r="267" s="71" customFormat="1" x14ac:dyDescent="0.25"/>
    <row r="268" s="71" customFormat="1" x14ac:dyDescent="0.25"/>
    <row r="269" s="71" customFormat="1" x14ac:dyDescent="0.25"/>
    <row r="270" s="71" customFormat="1" x14ac:dyDescent="0.25"/>
    <row r="271" s="71" customFormat="1" x14ac:dyDescent="0.25"/>
    <row r="272" s="71" customFormat="1" x14ac:dyDescent="0.25"/>
    <row r="273" s="71" customFormat="1" x14ac:dyDescent="0.25"/>
    <row r="274" s="71" customFormat="1" x14ac:dyDescent="0.25"/>
    <row r="275" s="71" customFormat="1" x14ac:dyDescent="0.25"/>
    <row r="276" s="71" customFormat="1" x14ac:dyDescent="0.25"/>
    <row r="277" s="71" customFormat="1" x14ac:dyDescent="0.25"/>
    <row r="278" s="71" customFormat="1" x14ac:dyDescent="0.25"/>
    <row r="279" s="71" customFormat="1" x14ac:dyDescent="0.25"/>
    <row r="280" s="71" customFormat="1" x14ac:dyDescent="0.25"/>
    <row r="281" s="71" customFormat="1" x14ac:dyDescent="0.25"/>
    <row r="282" s="71" customFormat="1" x14ac:dyDescent="0.25"/>
    <row r="283" s="71" customFormat="1" x14ac:dyDescent="0.25"/>
    <row r="284" s="71" customFormat="1" x14ac:dyDescent="0.25"/>
    <row r="285" s="71" customFormat="1" x14ac:dyDescent="0.25"/>
    <row r="286" s="71" customFormat="1" x14ac:dyDescent="0.25"/>
    <row r="287" s="71" customFormat="1" x14ac:dyDescent="0.25"/>
    <row r="288" s="71" customFormat="1" x14ac:dyDescent="0.25"/>
    <row r="289" s="71" customFormat="1" x14ac:dyDescent="0.25"/>
    <row r="290" s="71" customFormat="1" x14ac:dyDescent="0.25"/>
    <row r="291" s="71" customFormat="1" x14ac:dyDescent="0.25"/>
    <row r="292" s="71" customFormat="1" x14ac:dyDescent="0.25"/>
    <row r="293" s="71" customFormat="1" x14ac:dyDescent="0.25"/>
    <row r="294" s="71" customFormat="1" x14ac:dyDescent="0.25"/>
    <row r="295" s="71" customFormat="1" x14ac:dyDescent="0.25"/>
    <row r="296" s="71" customFormat="1" x14ac:dyDescent="0.25"/>
    <row r="297" s="71" customFormat="1" x14ac:dyDescent="0.25"/>
    <row r="298" s="71" customFormat="1" x14ac:dyDescent="0.25"/>
    <row r="299" s="71" customFormat="1" x14ac:dyDescent="0.25"/>
    <row r="300" s="71" customFormat="1" x14ac:dyDescent="0.25"/>
    <row r="301" s="71" customFormat="1" x14ac:dyDescent="0.25"/>
    <row r="302" s="71" customFormat="1" x14ac:dyDescent="0.25"/>
    <row r="303" s="71" customFormat="1" x14ac:dyDescent="0.25"/>
    <row r="304" s="71" customFormat="1" x14ac:dyDescent="0.25"/>
    <row r="305" s="71" customFormat="1" x14ac:dyDescent="0.25"/>
    <row r="306" s="71" customFormat="1" x14ac:dyDescent="0.25"/>
    <row r="307" s="71" customFormat="1" x14ac:dyDescent="0.25"/>
    <row r="308" s="71" customFormat="1" x14ac:dyDescent="0.25"/>
    <row r="309" s="71" customFormat="1" x14ac:dyDescent="0.25"/>
    <row r="310" s="71" customFormat="1" x14ac:dyDescent="0.25"/>
    <row r="311" s="71" customFormat="1" x14ac:dyDescent="0.25"/>
    <row r="312" s="71" customFormat="1" x14ac:dyDescent="0.25"/>
    <row r="313" s="71" customFormat="1" x14ac:dyDescent="0.25"/>
    <row r="314" s="71" customFormat="1" x14ac:dyDescent="0.25"/>
    <row r="315" s="71" customFormat="1" x14ac:dyDescent="0.25"/>
    <row r="316" s="71" customFormat="1" x14ac:dyDescent="0.25"/>
    <row r="317" s="71" customFormat="1" x14ac:dyDescent="0.25"/>
    <row r="318" s="71" customFormat="1" x14ac:dyDescent="0.25"/>
    <row r="319" s="71" customFormat="1" x14ac:dyDescent="0.25"/>
    <row r="320" s="71" customFormat="1" x14ac:dyDescent="0.25"/>
    <row r="321" s="71" customFormat="1" x14ac:dyDescent="0.25"/>
    <row r="322" s="71" customFormat="1" x14ac:dyDescent="0.25"/>
    <row r="323" s="71" customFormat="1" x14ac:dyDescent="0.25"/>
    <row r="324" s="71" customFormat="1" x14ac:dyDescent="0.25"/>
    <row r="325" s="71" customFormat="1" x14ac:dyDescent="0.25"/>
    <row r="326" s="71" customFormat="1" x14ac:dyDescent="0.25"/>
    <row r="327" s="71" customFormat="1" x14ac:dyDescent="0.25"/>
    <row r="328" s="71" customFormat="1" x14ac:dyDescent="0.25"/>
    <row r="329" s="71" customFormat="1" x14ac:dyDescent="0.25"/>
    <row r="330" s="71" customFormat="1" x14ac:dyDescent="0.25"/>
    <row r="331" s="71" customFormat="1" x14ac:dyDescent="0.25"/>
    <row r="332" s="71" customFormat="1" x14ac:dyDescent="0.25"/>
    <row r="333" s="71" customFormat="1" x14ac:dyDescent="0.25"/>
    <row r="334" s="71" customFormat="1" x14ac:dyDescent="0.25"/>
    <row r="335" s="71" customFormat="1" x14ac:dyDescent="0.25"/>
    <row r="336" s="71" customFormat="1" x14ac:dyDescent="0.25"/>
    <row r="337" s="71" customFormat="1" x14ac:dyDescent="0.25"/>
    <row r="338" s="71" customFormat="1" x14ac:dyDescent="0.25"/>
    <row r="339" s="71" customFormat="1" x14ac:dyDescent="0.25"/>
    <row r="340" s="71" customFormat="1" x14ac:dyDescent="0.25"/>
    <row r="341" s="71" customFormat="1" x14ac:dyDescent="0.25"/>
    <row r="342" s="71" customFormat="1" x14ac:dyDescent="0.25"/>
    <row r="343" s="71" customFormat="1" x14ac:dyDescent="0.25"/>
    <row r="344" s="71" customFormat="1" x14ac:dyDescent="0.25"/>
    <row r="345" s="71" customFormat="1" x14ac:dyDescent="0.25"/>
    <row r="346" s="71" customFormat="1" x14ac:dyDescent="0.25"/>
    <row r="347" s="71" customFormat="1" x14ac:dyDescent="0.25"/>
    <row r="348" s="71" customFormat="1" x14ac:dyDescent="0.25"/>
    <row r="349" s="71" customFormat="1" x14ac:dyDescent="0.25"/>
    <row r="350" s="71" customFormat="1" x14ac:dyDescent="0.25"/>
    <row r="351" s="71" customFormat="1" x14ac:dyDescent="0.25"/>
    <row r="352" s="71" customFormat="1" x14ac:dyDescent="0.25"/>
    <row r="353" s="71" customFormat="1" x14ac:dyDescent="0.25"/>
    <row r="354" s="71" customFormat="1" x14ac:dyDescent="0.25"/>
    <row r="355" s="71" customFormat="1" x14ac:dyDescent="0.25"/>
    <row r="356" s="71" customFormat="1" x14ac:dyDescent="0.25"/>
    <row r="357" s="71" customFormat="1" x14ac:dyDescent="0.25"/>
    <row r="358" s="71" customFormat="1" x14ac:dyDescent="0.25"/>
    <row r="359" s="71" customFormat="1" x14ac:dyDescent="0.25"/>
    <row r="360" s="71" customFormat="1" x14ac:dyDescent="0.25"/>
    <row r="361" s="71" customFormat="1" x14ac:dyDescent="0.25"/>
    <row r="362" s="71" customFormat="1" x14ac:dyDescent="0.25"/>
    <row r="363" s="71" customFormat="1" x14ac:dyDescent="0.25"/>
    <row r="364" s="71" customFormat="1" x14ac:dyDescent="0.25"/>
    <row r="365" s="71" customFormat="1" x14ac:dyDescent="0.25"/>
    <row r="366" s="71" customFormat="1" x14ac:dyDescent="0.25"/>
    <row r="367" s="71" customFormat="1" x14ac:dyDescent="0.25"/>
    <row r="368" s="71" customFormat="1" x14ac:dyDescent="0.25"/>
    <row r="369" s="71" customFormat="1" x14ac:dyDescent="0.25"/>
    <row r="370" s="71" customFormat="1" x14ac:dyDescent="0.25"/>
    <row r="371" s="71" customFormat="1" x14ac:dyDescent="0.25"/>
    <row r="372" s="71" customFormat="1" x14ac:dyDescent="0.25"/>
    <row r="373" s="71" customFormat="1" x14ac:dyDescent="0.25"/>
    <row r="374" s="71" customFormat="1" x14ac:dyDescent="0.25"/>
    <row r="375" s="71" customFormat="1" x14ac:dyDescent="0.25"/>
    <row r="376" s="71" customFormat="1" x14ac:dyDescent="0.25"/>
    <row r="377" s="71" customFormat="1" x14ac:dyDescent="0.25"/>
    <row r="378" s="71" customFormat="1" x14ac:dyDescent="0.25"/>
    <row r="379" s="71" customFormat="1" x14ac:dyDescent="0.25"/>
    <row r="380" s="71" customFormat="1" x14ac:dyDescent="0.25"/>
    <row r="381" s="71" customFormat="1" x14ac:dyDescent="0.25"/>
    <row r="382" s="71" customFormat="1" x14ac:dyDescent="0.25"/>
    <row r="383" s="71" customFormat="1" x14ac:dyDescent="0.25"/>
    <row r="384" s="71" customFormat="1" x14ac:dyDescent="0.25"/>
    <row r="385" s="71" customFormat="1" x14ac:dyDescent="0.25"/>
    <row r="386" s="71" customFormat="1" x14ac:dyDescent="0.25"/>
    <row r="387" s="71" customFormat="1" x14ac:dyDescent="0.25"/>
    <row r="388" s="71" customFormat="1" x14ac:dyDescent="0.25"/>
    <row r="389" s="71" customFormat="1" x14ac:dyDescent="0.25"/>
    <row r="390" s="71" customFormat="1" x14ac:dyDescent="0.25"/>
    <row r="391" s="71" customFormat="1" x14ac:dyDescent="0.25"/>
    <row r="392" s="71" customFormat="1" x14ac:dyDescent="0.25"/>
    <row r="393" s="71" customFormat="1" x14ac:dyDescent="0.25"/>
    <row r="394" s="71" customFormat="1" x14ac:dyDescent="0.25"/>
    <row r="395" s="71" customFormat="1" x14ac:dyDescent="0.25"/>
    <row r="396" s="71" customFormat="1" x14ac:dyDescent="0.25"/>
    <row r="397" s="71" customFormat="1" x14ac:dyDescent="0.25"/>
    <row r="398" s="71" customFormat="1" x14ac:dyDescent="0.25"/>
    <row r="399" s="71" customFormat="1" x14ac:dyDescent="0.25"/>
    <row r="400" s="71" customFormat="1" x14ac:dyDescent="0.25"/>
    <row r="401" s="71" customFormat="1" x14ac:dyDescent="0.25"/>
    <row r="402" s="71" customFormat="1" x14ac:dyDescent="0.25"/>
    <row r="403" s="71" customFormat="1" x14ac:dyDescent="0.25"/>
    <row r="404" s="71" customFormat="1" x14ac:dyDescent="0.25"/>
    <row r="405" s="71" customFormat="1" x14ac:dyDescent="0.25"/>
    <row r="406" s="71" customFormat="1" x14ac:dyDescent="0.25"/>
    <row r="407" s="71" customFormat="1" x14ac:dyDescent="0.25"/>
    <row r="408" s="71" customFormat="1" x14ac:dyDescent="0.25"/>
    <row r="409" s="71" customFormat="1" x14ac:dyDescent="0.25"/>
    <row r="410" s="71" customFormat="1" x14ac:dyDescent="0.25"/>
    <row r="411" s="71" customFormat="1" x14ac:dyDescent="0.25"/>
    <row r="412" s="71" customFormat="1" x14ac:dyDescent="0.25"/>
    <row r="413" s="71" customFormat="1" x14ac:dyDescent="0.25"/>
    <row r="414" s="71" customFormat="1" x14ac:dyDescent="0.25"/>
    <row r="415" s="71" customFormat="1" x14ac:dyDescent="0.25"/>
    <row r="416" s="71" customFormat="1" x14ac:dyDescent="0.25"/>
    <row r="417" s="71" customFormat="1" x14ac:dyDescent="0.25"/>
    <row r="418" s="71" customFormat="1" x14ac:dyDescent="0.25"/>
    <row r="419" s="71" customFormat="1" x14ac:dyDescent="0.25"/>
    <row r="420" s="71" customFormat="1" x14ac:dyDescent="0.25"/>
    <row r="421" s="71" customFormat="1" x14ac:dyDescent="0.25"/>
    <row r="422" s="71" customFormat="1" x14ac:dyDescent="0.25"/>
    <row r="423" s="71" customFormat="1" x14ac:dyDescent="0.25"/>
    <row r="424" s="71" customFormat="1" x14ac:dyDescent="0.25"/>
    <row r="425" s="71" customFormat="1" x14ac:dyDescent="0.25"/>
    <row r="426" s="71" customFormat="1" x14ac:dyDescent="0.25"/>
    <row r="427" s="71" customFormat="1" x14ac:dyDescent="0.25"/>
    <row r="428" s="71" customFormat="1" x14ac:dyDescent="0.25"/>
    <row r="429" s="71" customFormat="1" x14ac:dyDescent="0.25"/>
    <row r="430" s="71" customFormat="1" x14ac:dyDescent="0.25"/>
    <row r="431" s="71" customFormat="1" x14ac:dyDescent="0.25"/>
    <row r="432" s="71" customFormat="1" x14ac:dyDescent="0.25"/>
    <row r="433" s="71" customFormat="1" x14ac:dyDescent="0.25"/>
    <row r="434" s="71" customFormat="1" x14ac:dyDescent="0.25"/>
    <row r="435" s="71" customFormat="1" x14ac:dyDescent="0.25"/>
    <row r="436" s="71" customFormat="1" x14ac:dyDescent="0.25"/>
    <row r="437" s="71" customFormat="1" x14ac:dyDescent="0.25"/>
    <row r="438" s="71" customFormat="1" x14ac:dyDescent="0.25"/>
    <row r="439" s="71" customFormat="1" x14ac:dyDescent="0.25"/>
    <row r="440" s="71" customFormat="1" x14ac:dyDescent="0.25"/>
    <row r="441" s="71" customFormat="1" x14ac:dyDescent="0.25"/>
    <row r="442" s="71" customFormat="1" x14ac:dyDescent="0.25"/>
    <row r="443" s="71" customFormat="1" x14ac:dyDescent="0.25"/>
    <row r="444" s="71" customFormat="1" x14ac:dyDescent="0.25"/>
    <row r="445" s="71" customFormat="1" x14ac:dyDescent="0.25"/>
    <row r="446" s="71" customFormat="1" x14ac:dyDescent="0.25"/>
    <row r="447" s="71" customFormat="1" x14ac:dyDescent="0.25"/>
    <row r="448" s="71" customFormat="1" x14ac:dyDescent="0.25"/>
    <row r="449" s="71" customFormat="1" x14ac:dyDescent="0.25"/>
    <row r="450" s="71" customFormat="1" x14ac:dyDescent="0.25"/>
    <row r="451" s="71" customFormat="1" x14ac:dyDescent="0.25"/>
    <row r="452" s="71" customFormat="1" x14ac:dyDescent="0.25"/>
    <row r="453" s="71" customFormat="1" x14ac:dyDescent="0.25"/>
    <row r="454" s="71" customFormat="1" x14ac:dyDescent="0.25"/>
    <row r="455" s="71" customFormat="1" x14ac:dyDescent="0.25"/>
    <row r="456" s="71" customFormat="1" x14ac:dyDescent="0.25"/>
    <row r="457" s="71" customFormat="1" x14ac:dyDescent="0.25"/>
    <row r="458" s="71" customFormat="1" x14ac:dyDescent="0.25"/>
    <row r="459" s="71" customFormat="1" x14ac:dyDescent="0.25"/>
    <row r="460" s="71" customFormat="1" x14ac:dyDescent="0.25"/>
    <row r="461" s="71" customFormat="1" x14ac:dyDescent="0.25"/>
    <row r="462" s="71" customFormat="1" x14ac:dyDescent="0.25"/>
    <row r="463" s="71" customFormat="1" x14ac:dyDescent="0.25"/>
    <row r="464" s="71" customFormat="1" x14ac:dyDescent="0.25"/>
    <row r="465" s="71" customFormat="1" x14ac:dyDescent="0.25"/>
    <row r="466" s="71" customFormat="1" x14ac:dyDescent="0.25"/>
    <row r="467" s="71" customFormat="1" x14ac:dyDescent="0.25"/>
    <row r="468" s="71" customFormat="1" x14ac:dyDescent="0.25"/>
    <row r="469" s="71" customFormat="1" x14ac:dyDescent="0.25"/>
    <row r="470" s="71" customFormat="1" x14ac:dyDescent="0.25"/>
    <row r="471" s="71" customFormat="1" x14ac:dyDescent="0.25"/>
    <row r="472" s="71" customFormat="1" x14ac:dyDescent="0.25"/>
    <row r="473" s="71" customFormat="1" x14ac:dyDescent="0.25"/>
    <row r="474" s="71" customFormat="1" x14ac:dyDescent="0.25"/>
    <row r="475" s="71" customFormat="1" x14ac:dyDescent="0.25"/>
    <row r="476" s="71" customFormat="1" x14ac:dyDescent="0.25"/>
    <row r="477" s="71" customFormat="1" x14ac:dyDescent="0.25"/>
    <row r="478" s="71" customFormat="1" x14ac:dyDescent="0.25"/>
    <row r="479" s="71" customFormat="1" x14ac:dyDescent="0.25"/>
    <row r="480" s="71" customFormat="1" x14ac:dyDescent="0.25"/>
    <row r="481" s="71" customFormat="1" x14ac:dyDescent="0.25"/>
    <row r="482" s="71" customFormat="1" x14ac:dyDescent="0.25"/>
    <row r="483" s="71" customFormat="1" x14ac:dyDescent="0.25"/>
    <row r="484" s="71" customFormat="1" x14ac:dyDescent="0.25"/>
    <row r="485" s="71" customFormat="1" x14ac:dyDescent="0.25"/>
    <row r="486" s="71" customFormat="1" x14ac:dyDescent="0.25"/>
    <row r="487" s="71" customFormat="1" x14ac:dyDescent="0.25"/>
    <row r="488" s="71" customFormat="1" x14ac:dyDescent="0.25"/>
    <row r="489" s="71" customFormat="1" x14ac:dyDescent="0.25"/>
    <row r="490" s="71" customFormat="1" x14ac:dyDescent="0.25"/>
    <row r="491" s="71" customFormat="1" x14ac:dyDescent="0.25"/>
    <row r="492" s="71" customFormat="1" x14ac:dyDescent="0.25"/>
    <row r="493" s="71" customFormat="1" x14ac:dyDescent="0.25"/>
    <row r="494" s="71" customFormat="1" x14ac:dyDescent="0.25"/>
    <row r="495" s="71" customFormat="1" x14ac:dyDescent="0.25"/>
    <row r="496" s="71" customFormat="1" x14ac:dyDescent="0.25"/>
    <row r="497" s="71" customFormat="1" x14ac:dyDescent="0.25"/>
    <row r="498" s="71" customFormat="1" x14ac:dyDescent="0.25"/>
    <row r="499" s="71" customFormat="1" x14ac:dyDescent="0.25"/>
    <row r="500" s="71" customFormat="1" x14ac:dyDescent="0.25"/>
    <row r="501" s="71" customFormat="1" x14ac:dyDescent="0.25"/>
    <row r="502" s="71" customFormat="1" x14ac:dyDescent="0.25"/>
    <row r="503" s="71" customFormat="1" x14ac:dyDescent="0.25"/>
    <row r="504" s="71" customFormat="1" x14ac:dyDescent="0.25"/>
    <row r="505" s="71" customFormat="1" x14ac:dyDescent="0.25"/>
    <row r="506" s="71" customFormat="1" x14ac:dyDescent="0.25"/>
    <row r="507" s="71" customFormat="1" x14ac:dyDescent="0.25"/>
    <row r="508" s="71" customFormat="1" x14ac:dyDescent="0.25"/>
    <row r="509" s="71" customFormat="1" x14ac:dyDescent="0.25"/>
    <row r="510" s="71" customFormat="1" x14ac:dyDescent="0.25"/>
    <row r="511" s="71" customFormat="1" x14ac:dyDescent="0.25"/>
    <row r="512" s="71" customFormat="1" x14ac:dyDescent="0.25"/>
    <row r="513" s="71" customFormat="1" x14ac:dyDescent="0.25"/>
    <row r="514" s="71" customFormat="1" x14ac:dyDescent="0.25"/>
    <row r="515" s="71" customFormat="1" x14ac:dyDescent="0.25"/>
    <row r="516" s="71" customFormat="1" x14ac:dyDescent="0.25"/>
    <row r="517" s="71" customFormat="1" x14ac:dyDescent="0.25"/>
    <row r="518" s="71" customFormat="1" x14ac:dyDescent="0.25"/>
    <row r="519" s="71" customFormat="1" x14ac:dyDescent="0.25"/>
    <row r="520" s="71" customFormat="1" x14ac:dyDescent="0.25"/>
    <row r="521" s="71" customFormat="1" x14ac:dyDescent="0.25"/>
    <row r="522" s="71" customFormat="1" x14ac:dyDescent="0.25"/>
    <row r="523" s="71" customFormat="1" x14ac:dyDescent="0.25"/>
    <row r="524" s="71" customFormat="1" x14ac:dyDescent="0.25"/>
    <row r="525" s="71" customFormat="1" x14ac:dyDescent="0.25"/>
    <row r="526" s="71" customFormat="1" x14ac:dyDescent="0.25"/>
    <row r="527" s="71" customFormat="1" x14ac:dyDescent="0.25"/>
    <row r="528" s="71" customFormat="1" x14ac:dyDescent="0.25"/>
    <row r="529" s="71" customFormat="1" x14ac:dyDescent="0.25"/>
    <row r="530" s="71" customFormat="1" x14ac:dyDescent="0.25"/>
    <row r="531" s="71" customFormat="1" x14ac:dyDescent="0.25"/>
    <row r="532" s="71" customFormat="1" x14ac:dyDescent="0.25"/>
    <row r="533" s="71" customFormat="1" x14ac:dyDescent="0.25"/>
    <row r="534" s="71" customFormat="1" x14ac:dyDescent="0.25"/>
    <row r="535" s="71" customFormat="1" x14ac:dyDescent="0.25"/>
    <row r="536" s="71" customFormat="1" x14ac:dyDescent="0.25"/>
    <row r="537" s="71" customFormat="1" x14ac:dyDescent="0.25"/>
    <row r="538" s="71" customFormat="1" x14ac:dyDescent="0.25"/>
    <row r="539" s="71" customFormat="1" x14ac:dyDescent="0.25"/>
    <row r="540" s="71" customFormat="1" x14ac:dyDescent="0.25"/>
    <row r="541" s="71" customFormat="1" x14ac:dyDescent="0.25"/>
    <row r="542" s="71" customFormat="1" x14ac:dyDescent="0.25"/>
    <row r="543" s="71" customFormat="1" x14ac:dyDescent="0.25"/>
    <row r="544" s="71" customFormat="1" x14ac:dyDescent="0.25"/>
    <row r="545" s="71" customFormat="1" x14ac:dyDescent="0.25"/>
    <row r="546" s="71" customFormat="1" x14ac:dyDescent="0.25"/>
    <row r="547" s="71" customFormat="1" x14ac:dyDescent="0.25"/>
    <row r="548" s="71" customFormat="1" x14ac:dyDescent="0.25"/>
    <row r="549" s="71" customFormat="1" x14ac:dyDescent="0.25"/>
    <row r="550" s="71" customFormat="1" x14ac:dyDescent="0.25"/>
    <row r="551" s="71" customFormat="1" x14ac:dyDescent="0.25"/>
    <row r="552" s="71" customFormat="1" x14ac:dyDescent="0.25"/>
    <row r="553" s="71" customFormat="1" x14ac:dyDescent="0.25"/>
    <row r="554" s="71" customFormat="1" x14ac:dyDescent="0.25"/>
    <row r="555" s="71" customFormat="1" x14ac:dyDescent="0.25"/>
    <row r="556" s="71" customFormat="1" x14ac:dyDescent="0.25"/>
    <row r="557" s="71" customFormat="1" x14ac:dyDescent="0.25"/>
    <row r="558" s="71" customFormat="1" x14ac:dyDescent="0.25"/>
    <row r="559" s="71" customFormat="1" x14ac:dyDescent="0.25"/>
    <row r="560" s="71" customFormat="1" x14ac:dyDescent="0.25"/>
    <row r="561" s="71" customFormat="1" x14ac:dyDescent="0.25"/>
    <row r="562" s="71" customFormat="1" x14ac:dyDescent="0.25"/>
    <row r="563" s="71" customFormat="1" x14ac:dyDescent="0.25"/>
    <row r="564" s="71" customFormat="1" x14ac:dyDescent="0.25"/>
    <row r="565" s="71" customFormat="1" x14ac:dyDescent="0.25"/>
    <row r="566" s="71" customFormat="1" x14ac:dyDescent="0.25"/>
    <row r="567" s="71" customFormat="1" x14ac:dyDescent="0.25"/>
    <row r="568" s="71" customFormat="1" x14ac:dyDescent="0.25"/>
    <row r="569" s="71" customFormat="1" x14ac:dyDescent="0.25"/>
    <row r="570" s="71" customFormat="1" x14ac:dyDescent="0.25"/>
    <row r="571" s="71" customFormat="1" x14ac:dyDescent="0.25"/>
    <row r="572" s="71" customFormat="1" x14ac:dyDescent="0.25"/>
    <row r="573" s="71" customFormat="1" x14ac:dyDescent="0.25"/>
    <row r="574" s="71" customFormat="1" x14ac:dyDescent="0.25"/>
    <row r="575" s="71" customFormat="1" x14ac:dyDescent="0.25"/>
    <row r="576" s="71" customFormat="1" x14ac:dyDescent="0.25"/>
    <row r="577" s="71" customFormat="1" x14ac:dyDescent="0.25"/>
    <row r="578" s="71" customFormat="1" x14ac:dyDescent="0.25"/>
    <row r="579" s="71" customFormat="1" x14ac:dyDescent="0.25"/>
    <row r="580" s="71" customFormat="1" x14ac:dyDescent="0.25"/>
    <row r="581" s="71" customFormat="1" x14ac:dyDescent="0.25"/>
    <row r="582" s="71" customFormat="1" x14ac:dyDescent="0.25"/>
    <row r="583" s="71" customFormat="1" x14ac:dyDescent="0.25"/>
    <row r="584" s="71" customFormat="1" x14ac:dyDescent="0.25"/>
    <row r="585" s="71" customFormat="1" x14ac:dyDescent="0.25"/>
    <row r="586" s="71" customFormat="1" x14ac:dyDescent="0.25"/>
    <row r="587" s="71" customFormat="1" x14ac:dyDescent="0.25"/>
    <row r="588" s="71" customFormat="1" x14ac:dyDescent="0.25"/>
    <row r="589" s="71" customFormat="1" x14ac:dyDescent="0.25"/>
    <row r="590" s="71" customFormat="1" x14ac:dyDescent="0.25"/>
    <row r="591" s="71" customFormat="1" x14ac:dyDescent="0.25"/>
    <row r="592" s="71" customFormat="1" x14ac:dyDescent="0.25"/>
    <row r="593" s="71" customFormat="1" x14ac:dyDescent="0.25"/>
    <row r="594" s="71" customFormat="1" x14ac:dyDescent="0.25"/>
    <row r="595" s="71" customFormat="1" x14ac:dyDescent="0.25"/>
    <row r="596" s="71" customFormat="1" x14ac:dyDescent="0.25"/>
    <row r="597" s="71" customFormat="1" x14ac:dyDescent="0.25"/>
    <row r="598" s="71" customFormat="1" x14ac:dyDescent="0.25"/>
    <row r="599" s="71" customFormat="1" x14ac:dyDescent="0.25"/>
    <row r="600" s="71" customFormat="1" x14ac:dyDescent="0.25"/>
    <row r="601" s="71" customFormat="1" x14ac:dyDescent="0.25"/>
    <row r="602" s="71" customFormat="1" x14ac:dyDescent="0.25"/>
    <row r="603" s="71" customFormat="1" x14ac:dyDescent="0.25"/>
    <row r="604" s="71" customFormat="1" x14ac:dyDescent="0.25"/>
    <row r="605" s="71" customFormat="1" x14ac:dyDescent="0.25"/>
    <row r="606" s="71" customFormat="1" x14ac:dyDescent="0.25"/>
    <row r="607" s="71" customFormat="1" x14ac:dyDescent="0.25"/>
    <row r="608" s="71" customFormat="1" x14ac:dyDescent="0.25"/>
    <row r="609" s="71" customFormat="1" x14ac:dyDescent="0.25"/>
    <row r="610" s="71" customFormat="1" x14ac:dyDescent="0.25"/>
    <row r="611" s="71" customFormat="1" x14ac:dyDescent="0.25"/>
    <row r="612" s="71" customFormat="1" x14ac:dyDescent="0.25"/>
    <row r="613" s="71" customFormat="1" x14ac:dyDescent="0.25"/>
    <row r="614" s="71" customFormat="1" x14ac:dyDescent="0.25"/>
    <row r="615" s="71" customFormat="1" x14ac:dyDescent="0.25"/>
    <row r="616" s="71" customFormat="1" x14ac:dyDescent="0.25"/>
    <row r="617" s="71" customFormat="1" x14ac:dyDescent="0.25"/>
    <row r="618" s="71" customFormat="1" x14ac:dyDescent="0.25"/>
    <row r="619" s="71" customFormat="1" x14ac:dyDescent="0.25"/>
    <row r="620" s="71" customFormat="1" x14ac:dyDescent="0.25"/>
    <row r="621" s="71" customFormat="1" x14ac:dyDescent="0.25"/>
    <row r="622" s="71" customFormat="1" x14ac:dyDescent="0.25"/>
    <row r="623" s="71" customFormat="1" x14ac:dyDescent="0.25"/>
    <row r="624" s="71" customFormat="1" x14ac:dyDescent="0.25"/>
    <row r="625" s="71" customFormat="1" x14ac:dyDescent="0.25"/>
    <row r="626" s="71" customFormat="1" x14ac:dyDescent="0.25"/>
    <row r="627" s="71" customFormat="1" x14ac:dyDescent="0.25"/>
    <row r="628" s="71" customFormat="1" x14ac:dyDescent="0.25"/>
    <row r="629" s="71" customFormat="1" x14ac:dyDescent="0.25"/>
    <row r="630" s="71" customFormat="1" x14ac:dyDescent="0.25"/>
    <row r="631" s="71" customFormat="1" x14ac:dyDescent="0.25"/>
    <row r="632" s="71" customFormat="1" x14ac:dyDescent="0.25"/>
    <row r="633" s="71" customFormat="1" x14ac:dyDescent="0.25"/>
    <row r="634" s="71" customFormat="1" x14ac:dyDescent="0.25"/>
    <row r="635" s="71" customFormat="1" x14ac:dyDescent="0.25"/>
    <row r="636" s="71" customFormat="1" x14ac:dyDescent="0.25"/>
    <row r="637" s="71" customFormat="1" x14ac:dyDescent="0.25"/>
    <row r="638" s="71" customFormat="1" x14ac:dyDescent="0.25"/>
    <row r="639" s="71" customFormat="1" x14ac:dyDescent="0.25"/>
    <row r="640" s="71" customFormat="1" x14ac:dyDescent="0.25"/>
    <row r="641" s="71" customFormat="1" x14ac:dyDescent="0.25"/>
    <row r="642" s="71" customFormat="1" x14ac:dyDescent="0.25"/>
    <row r="643" s="71" customFormat="1" x14ac:dyDescent="0.25"/>
    <row r="644" s="71" customFormat="1" x14ac:dyDescent="0.25"/>
    <row r="645" s="71" customFormat="1" x14ac:dyDescent="0.25"/>
    <row r="646" s="71" customFormat="1" x14ac:dyDescent="0.25"/>
    <row r="647" s="71" customFormat="1" x14ac:dyDescent="0.25"/>
    <row r="648" s="71" customFormat="1" x14ac:dyDescent="0.25"/>
    <row r="649" s="71" customFormat="1" x14ac:dyDescent="0.25"/>
    <row r="650" s="71" customFormat="1" x14ac:dyDescent="0.25"/>
    <row r="651" s="71" customFormat="1" x14ac:dyDescent="0.25"/>
    <row r="652" s="71" customFormat="1" x14ac:dyDescent="0.25"/>
    <row r="653" s="71" customFormat="1" x14ac:dyDescent="0.25"/>
    <row r="654" s="71" customFormat="1" x14ac:dyDescent="0.25"/>
    <row r="655" s="71" customFormat="1" x14ac:dyDescent="0.25"/>
    <row r="656" s="71" customFormat="1" x14ac:dyDescent="0.25"/>
    <row r="657" s="71" customFormat="1" x14ac:dyDescent="0.25"/>
    <row r="658" s="71" customFormat="1" x14ac:dyDescent="0.25"/>
    <row r="659" s="71" customFormat="1" x14ac:dyDescent="0.25"/>
    <row r="660" s="71" customFormat="1" x14ac:dyDescent="0.25"/>
    <row r="661" s="71" customFormat="1" x14ac:dyDescent="0.25"/>
    <row r="662" s="71" customFormat="1" x14ac:dyDescent="0.25"/>
    <row r="663" s="71" customFormat="1" x14ac:dyDescent="0.25"/>
    <row r="664" s="71" customFormat="1" x14ac:dyDescent="0.25"/>
    <row r="665" s="71" customFormat="1" x14ac:dyDescent="0.25"/>
    <row r="666" s="71" customFormat="1" x14ac:dyDescent="0.25"/>
    <row r="667" s="71" customFormat="1" x14ac:dyDescent="0.25"/>
    <row r="668" s="71" customFormat="1" x14ac:dyDescent="0.25"/>
    <row r="669" s="71" customFormat="1" x14ac:dyDescent="0.25"/>
    <row r="670" s="71" customFormat="1" x14ac:dyDescent="0.25"/>
    <row r="671" s="71" customFormat="1" x14ac:dyDescent="0.25"/>
    <row r="672" s="71" customFormat="1" x14ac:dyDescent="0.25"/>
    <row r="673" s="71" customFormat="1" x14ac:dyDescent="0.25"/>
    <row r="674" s="71" customFormat="1" x14ac:dyDescent="0.25"/>
    <row r="675" s="71" customFormat="1" x14ac:dyDescent="0.25"/>
    <row r="676" s="71" customFormat="1" x14ac:dyDescent="0.25"/>
    <row r="677" s="71" customFormat="1" x14ac:dyDescent="0.25"/>
    <row r="678" s="71" customFormat="1" x14ac:dyDescent="0.25"/>
    <row r="679" s="71" customFormat="1" x14ac:dyDescent="0.25"/>
    <row r="680" s="71" customFormat="1" x14ac:dyDescent="0.25"/>
    <row r="681" s="71" customFormat="1" x14ac:dyDescent="0.25"/>
    <row r="682" s="71" customFormat="1" x14ac:dyDescent="0.25"/>
    <row r="683" s="71" customFormat="1" x14ac:dyDescent="0.25"/>
    <row r="684" s="71" customFormat="1" x14ac:dyDescent="0.25"/>
    <row r="685" s="71" customFormat="1" x14ac:dyDescent="0.25"/>
    <row r="686" s="71" customFormat="1" x14ac:dyDescent="0.25"/>
    <row r="687" s="71" customFormat="1" x14ac:dyDescent="0.25"/>
    <row r="688" s="71" customFormat="1" x14ac:dyDescent="0.25"/>
    <row r="689" s="71" customFormat="1" x14ac:dyDescent="0.25"/>
    <row r="690" s="71" customFormat="1" x14ac:dyDescent="0.25"/>
    <row r="691" s="71" customFormat="1" x14ac:dyDescent="0.25"/>
    <row r="692" s="71" customFormat="1" x14ac:dyDescent="0.25"/>
    <row r="693" s="71" customFormat="1" x14ac:dyDescent="0.25"/>
    <row r="694" s="71" customFormat="1" x14ac:dyDescent="0.25"/>
    <row r="695" s="71" customFormat="1" x14ac:dyDescent="0.25"/>
    <row r="696" s="71" customFormat="1" x14ac:dyDescent="0.25"/>
    <row r="697" s="71" customFormat="1" x14ac:dyDescent="0.25"/>
    <row r="698" s="71" customFormat="1" x14ac:dyDescent="0.25"/>
    <row r="699" s="71" customFormat="1" x14ac:dyDescent="0.25"/>
    <row r="700" s="71" customFormat="1" x14ac:dyDescent="0.25"/>
    <row r="701" s="71" customFormat="1" x14ac:dyDescent="0.25"/>
    <row r="702" s="71" customFormat="1" x14ac:dyDescent="0.25"/>
    <row r="703" s="71" customFormat="1" x14ac:dyDescent="0.25"/>
    <row r="704" s="71" customFormat="1" x14ac:dyDescent="0.25"/>
    <row r="705" s="71" customFormat="1" x14ac:dyDescent="0.25"/>
    <row r="706" s="71" customFormat="1" x14ac:dyDescent="0.25"/>
    <row r="707" s="71" customFormat="1" x14ac:dyDescent="0.25"/>
    <row r="708" s="71" customFormat="1" x14ac:dyDescent="0.25"/>
    <row r="709" s="71" customFormat="1" x14ac:dyDescent="0.25"/>
    <row r="710" s="71" customFormat="1" x14ac:dyDescent="0.25"/>
    <row r="711" s="71" customFormat="1" x14ac:dyDescent="0.25"/>
    <row r="712" s="71" customFormat="1" x14ac:dyDescent="0.25"/>
    <row r="713" s="71" customFormat="1" x14ac:dyDescent="0.25"/>
    <row r="714" s="71" customFormat="1" x14ac:dyDescent="0.25"/>
    <row r="715" s="71" customFormat="1" x14ac:dyDescent="0.25"/>
    <row r="716" s="71" customFormat="1" x14ac:dyDescent="0.25"/>
    <row r="717" s="71" customFormat="1" x14ac:dyDescent="0.25"/>
    <row r="718" s="71" customFormat="1" x14ac:dyDescent="0.25"/>
    <row r="719" s="71" customFormat="1" x14ac:dyDescent="0.25"/>
    <row r="720" s="71" customFormat="1" x14ac:dyDescent="0.25"/>
    <row r="721" s="71" customFormat="1" x14ac:dyDescent="0.25"/>
    <row r="722" s="71" customFormat="1" x14ac:dyDescent="0.25"/>
    <row r="723" s="71" customFormat="1" x14ac:dyDescent="0.25"/>
    <row r="724" s="71" customFormat="1" x14ac:dyDescent="0.25"/>
    <row r="725" s="71" customFormat="1" x14ac:dyDescent="0.25"/>
    <row r="726" s="71" customFormat="1" x14ac:dyDescent="0.25"/>
    <row r="727" s="71" customFormat="1" x14ac:dyDescent="0.25"/>
    <row r="728" s="71" customFormat="1" x14ac:dyDescent="0.25"/>
    <row r="729" s="71" customFormat="1" x14ac:dyDescent="0.25"/>
    <row r="730" s="71" customFormat="1" x14ac:dyDescent="0.25"/>
    <row r="731" s="71" customFormat="1" x14ac:dyDescent="0.25"/>
    <row r="732" s="71" customFormat="1" x14ac:dyDescent="0.25"/>
    <row r="733" s="71" customFormat="1" x14ac:dyDescent="0.25"/>
    <row r="734" s="71" customFormat="1" x14ac:dyDescent="0.25"/>
    <row r="735" s="71" customFormat="1" x14ac:dyDescent="0.25"/>
    <row r="736" s="71" customFormat="1" x14ac:dyDescent="0.25"/>
    <row r="737" s="71" customFormat="1" x14ac:dyDescent="0.25"/>
    <row r="738" s="71" customFormat="1" x14ac:dyDescent="0.25"/>
    <row r="739" s="71" customFormat="1" x14ac:dyDescent="0.25"/>
    <row r="740" s="71" customFormat="1" x14ac:dyDescent="0.25"/>
    <row r="741" s="71" customFormat="1" x14ac:dyDescent="0.25"/>
    <row r="742" s="71" customFormat="1" x14ac:dyDescent="0.25"/>
    <row r="743" s="71" customFormat="1" x14ac:dyDescent="0.25"/>
    <row r="744" s="71" customFormat="1" x14ac:dyDescent="0.25"/>
    <row r="745" s="71" customFormat="1" x14ac:dyDescent="0.25"/>
    <row r="746" s="71" customFormat="1" x14ac:dyDescent="0.25"/>
    <row r="747" s="71" customFormat="1" x14ac:dyDescent="0.25"/>
    <row r="748" s="71" customFormat="1" x14ac:dyDescent="0.25"/>
    <row r="749" s="71" customFormat="1" x14ac:dyDescent="0.25"/>
    <row r="750" s="71" customFormat="1" x14ac:dyDescent="0.25"/>
    <row r="751" s="71" customFormat="1" x14ac:dyDescent="0.25"/>
    <row r="752" s="71" customFormat="1" x14ac:dyDescent="0.25"/>
    <row r="753" s="71" customFormat="1" x14ac:dyDescent="0.25"/>
    <row r="754" s="71" customFormat="1" x14ac:dyDescent="0.25"/>
    <row r="755" s="71" customFormat="1" x14ac:dyDescent="0.25"/>
    <row r="756" s="71" customFormat="1" x14ac:dyDescent="0.25"/>
    <row r="757" s="71" customFormat="1" x14ac:dyDescent="0.25"/>
    <row r="758" s="71" customFormat="1" x14ac:dyDescent="0.25"/>
    <row r="759" s="71" customFormat="1" x14ac:dyDescent="0.25"/>
    <row r="760" s="71" customFormat="1" x14ac:dyDescent="0.25"/>
    <row r="761" s="71" customFormat="1" x14ac:dyDescent="0.25"/>
    <row r="762" s="71" customFormat="1" x14ac:dyDescent="0.25"/>
    <row r="763" s="71" customFormat="1" x14ac:dyDescent="0.25"/>
    <row r="764" s="71" customFormat="1" x14ac:dyDescent="0.25"/>
    <row r="765" s="71" customFormat="1" x14ac:dyDescent="0.25"/>
    <row r="766" s="71" customFormat="1" x14ac:dyDescent="0.25"/>
    <row r="767" s="71" customFormat="1" x14ac:dyDescent="0.25"/>
    <row r="768" s="71" customFormat="1" x14ac:dyDescent="0.25"/>
    <row r="769" s="71" customFormat="1" x14ac:dyDescent="0.25"/>
    <row r="770" s="71" customFormat="1" x14ac:dyDescent="0.25"/>
    <row r="771" s="71" customFormat="1" x14ac:dyDescent="0.25"/>
    <row r="772" s="71" customFormat="1" x14ac:dyDescent="0.25"/>
    <row r="773" s="71" customFormat="1" x14ac:dyDescent="0.25"/>
    <row r="774" s="71" customFormat="1" x14ac:dyDescent="0.25"/>
    <row r="775" s="71" customFormat="1" x14ac:dyDescent="0.25"/>
    <row r="776" s="71" customFormat="1" x14ac:dyDescent="0.25"/>
    <row r="777" s="71" customFormat="1" x14ac:dyDescent="0.25"/>
    <row r="778" s="71" customFormat="1" x14ac:dyDescent="0.25"/>
    <row r="779" s="71" customFormat="1" x14ac:dyDescent="0.25"/>
    <row r="780" s="71" customFormat="1" x14ac:dyDescent="0.25"/>
    <row r="781" s="71" customFormat="1" x14ac:dyDescent="0.25"/>
    <row r="782" s="71" customFormat="1" x14ac:dyDescent="0.25"/>
    <row r="783" s="71" customFormat="1" x14ac:dyDescent="0.25"/>
    <row r="784" s="71" customFormat="1" x14ac:dyDescent="0.25"/>
    <row r="785" s="71" customFormat="1" x14ac:dyDescent="0.25"/>
    <row r="786" s="71" customFormat="1" x14ac:dyDescent="0.25"/>
    <row r="787" s="71" customFormat="1" x14ac:dyDescent="0.25"/>
    <row r="788" s="71" customFormat="1" x14ac:dyDescent="0.25"/>
    <row r="789" s="71" customFormat="1" x14ac:dyDescent="0.25"/>
    <row r="790" s="71" customFormat="1" x14ac:dyDescent="0.25"/>
    <row r="791" s="71" customFormat="1" x14ac:dyDescent="0.25"/>
    <row r="792" s="71" customFormat="1" x14ac:dyDescent="0.25"/>
    <row r="793" s="71" customFormat="1" x14ac:dyDescent="0.25"/>
    <row r="794" s="71" customFormat="1" x14ac:dyDescent="0.25"/>
    <row r="795" s="71" customFormat="1" x14ac:dyDescent="0.25"/>
    <row r="796" s="71" customFormat="1" x14ac:dyDescent="0.25"/>
    <row r="797" s="71" customFormat="1" x14ac:dyDescent="0.25"/>
    <row r="798" s="71" customFormat="1" x14ac:dyDescent="0.25"/>
    <row r="799" s="71" customFormat="1" x14ac:dyDescent="0.25"/>
    <row r="800" s="71" customFormat="1" x14ac:dyDescent="0.25"/>
    <row r="801" s="71" customFormat="1" x14ac:dyDescent="0.25"/>
    <row r="802" s="71" customFormat="1" x14ac:dyDescent="0.25"/>
    <row r="803" s="71" customFormat="1" x14ac:dyDescent="0.25"/>
    <row r="804" s="71" customFormat="1" x14ac:dyDescent="0.25"/>
    <row r="805" s="71" customFormat="1" x14ac:dyDescent="0.25"/>
    <row r="806" s="71" customFormat="1" x14ac:dyDescent="0.25"/>
    <row r="807" s="71" customFormat="1" x14ac:dyDescent="0.25"/>
    <row r="808" s="71" customFormat="1" x14ac:dyDescent="0.25"/>
    <row r="809" s="71" customFormat="1" x14ac:dyDescent="0.25"/>
    <row r="810" s="71" customFormat="1" x14ac:dyDescent="0.25"/>
    <row r="811" s="71" customFormat="1" x14ac:dyDescent="0.25"/>
    <row r="812" s="71" customFormat="1" x14ac:dyDescent="0.25"/>
    <row r="813" s="71" customFormat="1" x14ac:dyDescent="0.25"/>
    <row r="814" s="71" customFormat="1" x14ac:dyDescent="0.25"/>
    <row r="815" s="71" customFormat="1" x14ac:dyDescent="0.25"/>
    <row r="816" s="71" customFormat="1" x14ac:dyDescent="0.25"/>
    <row r="817" s="71" customFormat="1" x14ac:dyDescent="0.25"/>
    <row r="818" s="71" customFormat="1" x14ac:dyDescent="0.25"/>
    <row r="819" s="71" customFormat="1" x14ac:dyDescent="0.25"/>
    <row r="820" s="71" customFormat="1" x14ac:dyDescent="0.25"/>
    <row r="821" s="71" customFormat="1" x14ac:dyDescent="0.25"/>
    <row r="822" s="71" customFormat="1" x14ac:dyDescent="0.25"/>
    <row r="823" s="71" customFormat="1" x14ac:dyDescent="0.25"/>
    <row r="824" s="71" customFormat="1" x14ac:dyDescent="0.25"/>
    <row r="825" s="71" customFormat="1" x14ac:dyDescent="0.25"/>
    <row r="826" s="71" customFormat="1" x14ac:dyDescent="0.25"/>
    <row r="827" s="71" customFormat="1" x14ac:dyDescent="0.25"/>
    <row r="828" s="71" customFormat="1" x14ac:dyDescent="0.25"/>
    <row r="829" s="71" customFormat="1" x14ac:dyDescent="0.25"/>
    <row r="830" s="71" customFormat="1" x14ac:dyDescent="0.25"/>
    <row r="831" s="71" customFormat="1" x14ac:dyDescent="0.25"/>
    <row r="832" s="71" customFormat="1" x14ac:dyDescent="0.25"/>
    <row r="833" s="71" customFormat="1" x14ac:dyDescent="0.25"/>
    <row r="834" s="71" customFormat="1" x14ac:dyDescent="0.25"/>
    <row r="835" s="71" customFormat="1" x14ac:dyDescent="0.25"/>
    <row r="836" s="71" customFormat="1" x14ac:dyDescent="0.25"/>
    <row r="837" s="71" customFormat="1" x14ac:dyDescent="0.25"/>
    <row r="838" s="71" customFormat="1" x14ac:dyDescent="0.25"/>
    <row r="839" s="71" customFormat="1" x14ac:dyDescent="0.25"/>
    <row r="840" s="71" customFormat="1" x14ac:dyDescent="0.25"/>
    <row r="841" s="71" customFormat="1" x14ac:dyDescent="0.25"/>
    <row r="842" s="71" customFormat="1" x14ac:dyDescent="0.25"/>
    <row r="843" s="71" customFormat="1" x14ac:dyDescent="0.25"/>
    <row r="844" s="71" customFormat="1" x14ac:dyDescent="0.25"/>
    <row r="845" s="71" customFormat="1" x14ac:dyDescent="0.25"/>
    <row r="846" s="71" customFormat="1" x14ac:dyDescent="0.25"/>
    <row r="847" s="71" customFormat="1" x14ac:dyDescent="0.25"/>
    <row r="848" s="71" customFormat="1" x14ac:dyDescent="0.25"/>
    <row r="849" s="71" customFormat="1" x14ac:dyDescent="0.25"/>
    <row r="850" s="71" customFormat="1" x14ac:dyDescent="0.25"/>
    <row r="851" s="71" customFormat="1" x14ac:dyDescent="0.25"/>
    <row r="852" s="71" customFormat="1" x14ac:dyDescent="0.25"/>
    <row r="853" s="71" customFormat="1" x14ac:dyDescent="0.25"/>
    <row r="854" s="71" customFormat="1" x14ac:dyDescent="0.25"/>
    <row r="855" s="71" customFormat="1" x14ac:dyDescent="0.25"/>
    <row r="856" s="71" customFormat="1" x14ac:dyDescent="0.25"/>
    <row r="857" s="71" customFormat="1" x14ac:dyDescent="0.25"/>
    <row r="858" s="71" customFormat="1" x14ac:dyDescent="0.25"/>
    <row r="859" s="71" customFormat="1" x14ac:dyDescent="0.25"/>
    <row r="860" s="71" customFormat="1" x14ac:dyDescent="0.25"/>
    <row r="861" s="71" customFormat="1" x14ac:dyDescent="0.25"/>
    <row r="862" s="71" customFormat="1" x14ac:dyDescent="0.25"/>
    <row r="863" s="71" customFormat="1" x14ac:dyDescent="0.25"/>
    <row r="864" s="71" customFormat="1" x14ac:dyDescent="0.25"/>
    <row r="865" s="71" customFormat="1" x14ac:dyDescent="0.25"/>
    <row r="866" s="71" customFormat="1" x14ac:dyDescent="0.25"/>
    <row r="867" s="71" customFormat="1" x14ac:dyDescent="0.25"/>
    <row r="868" s="71" customFormat="1" x14ac:dyDescent="0.25"/>
    <row r="869" s="71" customFormat="1" x14ac:dyDescent="0.25"/>
    <row r="870" s="71" customFormat="1" x14ac:dyDescent="0.25"/>
    <row r="871" s="71" customFormat="1" x14ac:dyDescent="0.25"/>
    <row r="872" s="71" customFormat="1" x14ac:dyDescent="0.25"/>
    <row r="873" s="71" customFormat="1" x14ac:dyDescent="0.25"/>
    <row r="874" s="71" customFormat="1" x14ac:dyDescent="0.25"/>
    <row r="875" s="71" customFormat="1" x14ac:dyDescent="0.25"/>
    <row r="876" s="71" customFormat="1" x14ac:dyDescent="0.25"/>
    <row r="877" s="71" customFormat="1" x14ac:dyDescent="0.25"/>
    <row r="878" s="71" customFormat="1" x14ac:dyDescent="0.25"/>
    <row r="879" s="71" customFormat="1" x14ac:dyDescent="0.25"/>
    <row r="880" s="71" customFormat="1" x14ac:dyDescent="0.25"/>
    <row r="881" s="71" customFormat="1" x14ac:dyDescent="0.25"/>
    <row r="882" s="71" customFormat="1" x14ac:dyDescent="0.25"/>
    <row r="883" s="71" customFormat="1" x14ac:dyDescent="0.25"/>
    <row r="884" s="71" customFormat="1" x14ac:dyDescent="0.25"/>
    <row r="885" s="71" customFormat="1" x14ac:dyDescent="0.25"/>
    <row r="886" s="71" customFormat="1" x14ac:dyDescent="0.25"/>
    <row r="887" s="71" customFormat="1" x14ac:dyDescent="0.25"/>
    <row r="888" s="71" customFormat="1" x14ac:dyDescent="0.25"/>
    <row r="889" s="71" customFormat="1" x14ac:dyDescent="0.25"/>
  </sheetData>
  <hyperlinks>
    <hyperlink ref="C4" location="'5.1.1'!A1" display="Accidents sur le lieu de travail selon l'heure de l'accident :  évolution 2011 - 2015" xr:uid="{00000000-0004-0000-0000-000000000000}"/>
    <hyperlink ref="C5" location="'5.1.2'!A1" display="Accidents sur le lieu de travail selon l'heure de l'accident : distribution selon les conséquences - 2015" xr:uid="{00000000-0004-0000-0000-000001000000}"/>
    <hyperlink ref="C6" location="'5.1.3'!A1" display="Accidents sur le lieu de travail selon l'heure de l'accident : distribution selon les conséquences et le genre - 2015" xr:uid="{00000000-0004-0000-0000-000002000000}"/>
    <hyperlink ref="C7" location="'5.1.4'!A1" display="Accidents sur le lieu de travail selon l'heure de l'accident : distribution selon les conséquences et la génération en fréquence absolue - 2015" xr:uid="{00000000-0004-0000-0000-000003000000}"/>
    <hyperlink ref="C8" location="'5.1.5'!A1" display="Accidents sur le lieu de travail selon l'heure de l'accident : distribution selon les conséquences et la génération en fréquence relative - 2017" xr:uid="{00000000-0004-0000-0000-000004000000}"/>
    <hyperlink ref="C9" location="'5.1.6'!A1" display="Accidents sur le lieu de travail selon l'heure de l'accident : distribution selon les conséquences et le genre de travail (manuel/intellectuel) - 2015" xr:uid="{00000000-0004-0000-0000-000005000000}"/>
    <hyperlink ref="C10" location="'5.1.7'!A1" display="Accidents sur le lieu de travail selon l'heure de l'accident : distribution selon la durée de l’incapacité temporaire - 2015" xr:uid="{00000000-0004-0000-0000-000006000000}"/>
    <hyperlink ref="C20" location="'5.4.1'!A1" display="Accidents sur le lieu de travail selon le mois de l'accident : évolution 2011 - 2015" xr:uid="{00000000-0004-0000-0000-000007000000}"/>
    <hyperlink ref="C21" location="'5.4.2'!A1" display="Accidents sur le lieu de travail selon le mois de l'accident : distribution selon les conséquences - 2015" xr:uid="{00000000-0004-0000-0000-000008000000}"/>
    <hyperlink ref="C22" location="'5.4.3'!A1" display="Accidents sur le lieu de travail selon le mois de l'accident : distribution selon les conséquences et le genre - 2015" xr:uid="{00000000-0004-0000-0000-000009000000}"/>
    <hyperlink ref="C23" location="'5.4.4'!A1" display="Accidents sur le lieu de travail selon le mois de l'accident : distribution selon les conséquences et la génération en fréquence absolue - 2015" xr:uid="{00000000-0004-0000-0000-00000A000000}"/>
    <hyperlink ref="C24" location="'5.4.5'!A1" display="Accidents sur le lieu de travail selon le mois de l'accident : distribution selon les conséquences et la génération en fréquence relative - 2015" xr:uid="{00000000-0004-0000-0000-00000B000000}"/>
    <hyperlink ref="C25" location="'5.4.6'!A1" display="Accidents sur le lieu de travail selon le mois de l'accident : distribution selon les conséquences et le genre de travail - 2015" xr:uid="{00000000-0004-0000-0000-00000C000000}"/>
    <hyperlink ref="C26" location="'5.4.7'!A1" display="Accidents sur le lieu de travail selon le mois de l'accident : distribution selon la durée de l’incapacité temporaire - 2015" xr:uid="{00000000-0004-0000-0000-00000D000000}"/>
    <hyperlink ref="C28" location="'5.5.1'!A1" display="Accidents sur le lieu de travail selon la province et la région de survenance de l'accident : évolution 2011 - 2015" xr:uid="{00000000-0004-0000-0000-00000E000000}"/>
    <hyperlink ref="C29" location="'5.5.2'!A1" display="Accidents sur le lieu de travail selon la province et la région de survenance de l'accident : distribution selon les conséquences - 2015" xr:uid="{00000000-0004-0000-0000-00000F000000}"/>
    <hyperlink ref="C30" location="'5.5.3'!A1" display="Accidents sur le lieu de travail selon la province et la région de survenance de l'accident : distribution selon les conséquences et le genre - 2015" xr:uid="{00000000-0004-0000-0000-000010000000}"/>
    <hyperlink ref="C31" location="'5.5.4'!A1" display="Accidents sur le lieu de travail selon la province et la région de survenance de l'accident : distribution selon les conséquences et la génération en fréquence absolue - 2015" xr:uid="{00000000-0004-0000-0000-000011000000}"/>
    <hyperlink ref="C32" location="'5.5.5'!A1" display="Accidents sur le lieu de travail selon la province et la région de survenance de l'accident : distribution selon les conséquences et la génération en fréquence relative -  2015" xr:uid="{00000000-0004-0000-0000-000012000000}"/>
    <hyperlink ref="C33" location="'5.5.6'!A1" display="Accidents sur le lieu de travail selon la province et la région de survenance de l'accident : distribution selon les conséquences et le genre de travail - 2015" xr:uid="{00000000-0004-0000-0000-000013000000}"/>
    <hyperlink ref="C34" location="'5.5.7'!A1" display="Accidents sur le lieu de travail selon la province et la région de survenance de l'accident : distribution selon la durée de l’incapacité temporaire - 2015" xr:uid="{00000000-0004-0000-0000-000014000000}"/>
    <hyperlink ref="C12" location="'5.3.1'!A1" display="Accidents sur le lieu de travail selon le jour de l'accident : évolution 2014 - 2017" xr:uid="{00000000-0004-0000-0000-000015000000}"/>
    <hyperlink ref="C13" location="'5.3.2'!A1" display="Accidents sur le lieu de travail selon le jour de l'accident : distribution selon les conséquences - 2017" xr:uid="{00000000-0004-0000-0000-000016000000}"/>
    <hyperlink ref="C14" location="'5.3.3'!A1" display="Accidents sur le lieu de travail selon le jour de l'accident : distribution selon les conséquences et le genre - 2017" xr:uid="{00000000-0004-0000-0000-000017000000}"/>
    <hyperlink ref="C15" location="'5.3.4'!A1" display="Accidents sur le lieu de travail selon le jour de l'accident : distribution selon les conséquences et la génération en fréquence absolue - 2017" xr:uid="{00000000-0004-0000-0000-000018000000}"/>
    <hyperlink ref="C16" location="'5.3.5'!A1" display="Accidents sur le lieu de travail selon le jour de l'accident : distribution selon les conséquences et la génération en fréquence relative - 2017" xr:uid="{00000000-0004-0000-0000-000019000000}"/>
  </hyperlinks>
  <printOptions horizontalCentered="1"/>
  <pageMargins left="0.7" right="0.7" top="0.75" bottom="0.75" header="0.3" footer="0.3"/>
  <pageSetup paperSize="9" scale="7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>
    <pageSetUpPr fitToPage="1"/>
  </sheetPr>
  <dimension ref="A1:V17"/>
  <sheetViews>
    <sheetView workbookViewId="0">
      <selection activeCell="J35" sqref="J35"/>
    </sheetView>
  </sheetViews>
  <sheetFormatPr defaultColWidth="11.42578125" defaultRowHeight="15" x14ac:dyDescent="0.25"/>
  <cols>
    <col min="1" max="1" width="20.7109375" style="63" customWidth="1"/>
    <col min="2" max="21" width="9.85546875" style="63" customWidth="1"/>
    <col min="22" max="16384" width="11.42578125" style="63"/>
  </cols>
  <sheetData>
    <row r="1" spans="1:22" ht="25.15" customHeight="1" thickTop="1" thickBot="1" x14ac:dyDescent="0.3">
      <c r="A1" s="340" t="s">
        <v>120</v>
      </c>
      <c r="B1" s="341"/>
      <c r="C1" s="341"/>
      <c r="D1" s="341"/>
      <c r="E1" s="341"/>
      <c r="F1" s="341"/>
      <c r="G1" s="341"/>
      <c r="H1" s="341"/>
      <c r="I1" s="341"/>
      <c r="J1" s="341"/>
      <c r="K1" s="342"/>
      <c r="L1" s="343"/>
      <c r="M1" s="343"/>
      <c r="N1" s="343"/>
      <c r="O1" s="343"/>
      <c r="P1" s="343"/>
      <c r="Q1" s="343"/>
      <c r="R1" s="343"/>
      <c r="S1" s="343"/>
      <c r="T1" s="343"/>
      <c r="U1" s="344"/>
    </row>
    <row r="2" spans="1:22" ht="25.15" customHeight="1" thickTop="1" thickBot="1" x14ac:dyDescent="0.3">
      <c r="A2" s="345" t="s">
        <v>73</v>
      </c>
      <c r="B2" s="348" t="s">
        <v>54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50"/>
    </row>
    <row r="3" spans="1:22" ht="25.15" customHeight="1" x14ac:dyDescent="0.25">
      <c r="A3" s="346"/>
      <c r="B3" s="351">
        <v>0</v>
      </c>
      <c r="C3" s="352"/>
      <c r="D3" s="338" t="s">
        <v>55</v>
      </c>
      <c r="E3" s="339"/>
      <c r="F3" s="353" t="s">
        <v>56</v>
      </c>
      <c r="G3" s="352"/>
      <c r="H3" s="338" t="s">
        <v>57</v>
      </c>
      <c r="I3" s="339"/>
      <c r="J3" s="353" t="s">
        <v>58</v>
      </c>
      <c r="K3" s="352"/>
      <c r="L3" s="338" t="s">
        <v>59</v>
      </c>
      <c r="M3" s="339"/>
      <c r="N3" s="353" t="s">
        <v>60</v>
      </c>
      <c r="O3" s="352"/>
      <c r="P3" s="338" t="s">
        <v>61</v>
      </c>
      <c r="Q3" s="339"/>
      <c r="R3" s="353" t="s">
        <v>34</v>
      </c>
      <c r="S3" s="339"/>
      <c r="T3" s="338" t="s">
        <v>52</v>
      </c>
      <c r="U3" s="339"/>
    </row>
    <row r="4" spans="1:22" ht="25.15" customHeight="1" thickBot="1" x14ac:dyDescent="0.3">
      <c r="A4" s="347"/>
      <c r="B4" s="9" t="s">
        <v>4</v>
      </c>
      <c r="C4" s="10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12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3" t="s">
        <v>62</v>
      </c>
      <c r="B5" s="24">
        <f>VLOOKUP(V5,[1]Sheet1!$A$370:$U$382,2,FALSE)</f>
        <v>853</v>
      </c>
      <c r="C5" s="14">
        <f>VLOOKUP(V5,[1]Sheet1!$A$370:$U$382,3,FALSE)/100</f>
        <v>2.8563774570538793E-2</v>
      </c>
      <c r="D5" s="24">
        <f>VLOOKUP(V5,[1]Sheet1!$A$370:$U$382,4,FALSE)</f>
        <v>853</v>
      </c>
      <c r="E5" s="14">
        <f>VLOOKUP(V5,[1]Sheet1!$A$370:$U$382,5,FALSE)/100</f>
        <v>2.8563774570538793E-2</v>
      </c>
      <c r="F5" s="24" t="e">
        <f>VLOOKUP(V5,[1]Sheet1!$A$370:$U$382,6,FALSE)</f>
        <v>#REF!</v>
      </c>
      <c r="G5" s="14" t="e">
        <f>VLOOKUP(V5,[1]Sheet1!$A$370:$U$382,7,FALSE)/100</f>
        <v>#REF!</v>
      </c>
      <c r="H5" s="24" t="e">
        <f>VLOOKUP(V5,[1]Sheet1!$A$370:$U$382,8,FALSE)</f>
        <v>#REF!</v>
      </c>
      <c r="I5" s="14" t="e">
        <f>VLOOKUP(V5,[1]Sheet1!$A$370:$U$382,9,FALSE)/100</f>
        <v>#REF!</v>
      </c>
      <c r="J5" s="24" t="e">
        <f>VLOOKUP(V5,[1]Sheet1!$A$370:$U$382,10,FALSE)</f>
        <v>#REF!</v>
      </c>
      <c r="K5" s="14" t="e">
        <f>VLOOKUP(V5,[1]Sheet1!$A$370:$U$382,11,FALSE)/100</f>
        <v>#REF!</v>
      </c>
      <c r="L5" s="24" t="e">
        <f>VLOOKUP(V5,[1]Sheet1!$A$370:$U$382,12,FALSE)</f>
        <v>#REF!</v>
      </c>
      <c r="M5" s="14" t="e">
        <f>VLOOKUP(V5,[1]Sheet1!$A$370:$U$3822,13,FALSE)/100</f>
        <v>#REF!</v>
      </c>
      <c r="N5" s="24" t="e">
        <f>VLOOKUP(V5,[1]Sheet1!$A$370:$U$382,14,FALSE)</f>
        <v>#REF!</v>
      </c>
      <c r="O5" s="14" t="e">
        <f>VLOOKUP(V5,[1]Sheet1!$A$370:$U$382,15,FALSE)/100</f>
        <v>#REF!</v>
      </c>
      <c r="P5" s="24" t="e">
        <f>VLOOKUP(V5,[1]Sheet1!$A$370:$U$382,16,FALSE)</f>
        <v>#REF!</v>
      </c>
      <c r="Q5" s="14" t="e">
        <f>VLOOKUP(V5,[1]Sheet1!$A$370:$U$382,17,FALSE)/100</f>
        <v>#REF!</v>
      </c>
      <c r="R5" s="24" t="e">
        <f>VLOOKUP(V5,[1]Sheet1!$A$370:$U$382,18,FALSE)</f>
        <v>#REF!</v>
      </c>
      <c r="S5" s="14" t="e">
        <f>VLOOKUP(V5,[1]Sheet1!$A$370:$U$382,19,FALSE)/100</f>
        <v>#REF!</v>
      </c>
      <c r="T5" s="24" t="e">
        <f>VLOOKUP(V5,[1]Sheet1!$A$370:$U$382,20,FALSE)</f>
        <v>#REF!</v>
      </c>
      <c r="U5" s="15" t="e">
        <f>VLOOKUP(V5,[1]Sheet1!$A$370:$U$382,21,FALSE)/100</f>
        <v>#REF!</v>
      </c>
      <c r="V5" s="67" t="s">
        <v>148</v>
      </c>
    </row>
    <row r="6" spans="1:22" x14ac:dyDescent="0.25">
      <c r="A6" s="16" t="s">
        <v>63</v>
      </c>
      <c r="B6" s="22">
        <f>VLOOKUP(V6,[1]Sheet1!$A$370:$U$382,2,FALSE)</f>
        <v>1346</v>
      </c>
      <c r="C6" s="14">
        <f>VLOOKUP(V6,[1]Sheet1!$A$370:$U$382,3,FALSE)/100</f>
        <v>4.5072497739677864E-2</v>
      </c>
      <c r="D6" s="22">
        <f>VLOOKUP(V6,[1]Sheet1!$A$370:$U$382,4,FALSE)</f>
        <v>1346</v>
      </c>
      <c r="E6" s="14">
        <f>VLOOKUP(V6,[1]Sheet1!$A$370:$U$382,5,FALSE)/100</f>
        <v>4.5072497739677864E-2</v>
      </c>
      <c r="F6" s="22" t="e">
        <f>VLOOKUP(V6,[1]Sheet1!$A$370:$U$382,6,FALSE)</f>
        <v>#REF!</v>
      </c>
      <c r="G6" s="14" t="e">
        <f>VLOOKUP(V6,[1]Sheet1!$A$370:$U$382,7,FALSE)/100</f>
        <v>#REF!</v>
      </c>
      <c r="H6" s="22" t="e">
        <f>VLOOKUP(V6,[1]Sheet1!$A$370:$U$382,8,FALSE)</f>
        <v>#REF!</v>
      </c>
      <c r="I6" s="14" t="e">
        <f>VLOOKUP(V6,[1]Sheet1!$A$370:$U$382,9,FALSE)/100</f>
        <v>#REF!</v>
      </c>
      <c r="J6" s="22" t="e">
        <f>VLOOKUP(V6,[1]Sheet1!$A$370:$U$382,10,FALSE)</f>
        <v>#REF!</v>
      </c>
      <c r="K6" s="14" t="e">
        <f>VLOOKUP(V6,[1]Sheet1!$A$370:$U$382,11,FALSE)/100</f>
        <v>#REF!</v>
      </c>
      <c r="L6" s="22" t="e">
        <f>VLOOKUP(V6,[1]Sheet1!$A$370:$U$382,12,FALSE)</f>
        <v>#REF!</v>
      </c>
      <c r="M6" s="14" t="e">
        <f>VLOOKUP(V6,[1]Sheet1!$A$370:$U$3822,13,FALSE)/100</f>
        <v>#REF!</v>
      </c>
      <c r="N6" s="22" t="e">
        <f>VLOOKUP(V6,[1]Sheet1!$A$370:$U$382,14,FALSE)</f>
        <v>#REF!</v>
      </c>
      <c r="O6" s="14" t="e">
        <f>VLOOKUP(V6,[1]Sheet1!$A$370:$U$382,15,FALSE)/100</f>
        <v>#REF!</v>
      </c>
      <c r="P6" s="22" t="e">
        <f>VLOOKUP(V6,[1]Sheet1!$A$370:$U$382,16,FALSE)</f>
        <v>#REF!</v>
      </c>
      <c r="Q6" s="14" t="e">
        <f>VLOOKUP(V6,[1]Sheet1!$A$370:$U$382,17,FALSE)/100</f>
        <v>#REF!</v>
      </c>
      <c r="R6" s="22" t="e">
        <f>VLOOKUP(V6,[1]Sheet1!$A$370:$U$382,18,FALSE)</f>
        <v>#REF!</v>
      </c>
      <c r="S6" s="14" t="e">
        <f>VLOOKUP(V6,[1]Sheet1!$A$370:$U$382,19,FALSE)/100</f>
        <v>#REF!</v>
      </c>
      <c r="T6" s="22" t="e">
        <f>VLOOKUP(V6,[1]Sheet1!$A$370:$U$382,20,FALSE)</f>
        <v>#REF!</v>
      </c>
      <c r="U6" s="15" t="e">
        <f>VLOOKUP(V6,[1]Sheet1!$A$370:$U$382,21,FALSE)/100</f>
        <v>#REF!</v>
      </c>
      <c r="V6" s="67" t="s">
        <v>149</v>
      </c>
    </row>
    <row r="7" spans="1:22" x14ac:dyDescent="0.25">
      <c r="A7" s="16" t="s">
        <v>64</v>
      </c>
      <c r="B7" s="22">
        <f>VLOOKUP(V7,[1]Sheet1!$A$370:$U$382,2,FALSE)</f>
        <v>1595</v>
      </c>
      <c r="C7" s="14">
        <f>VLOOKUP(V7,[1]Sheet1!$A$370:$U$382,3,FALSE)/100</f>
        <v>5.3410574958979336E-2</v>
      </c>
      <c r="D7" s="22">
        <f>VLOOKUP(V7,[1]Sheet1!$A$370:$U$382,4,FALSE)</f>
        <v>1595</v>
      </c>
      <c r="E7" s="14">
        <f>VLOOKUP(V7,[1]Sheet1!$A$370:$U$382,5,FALSE)/100</f>
        <v>5.3410574958979336E-2</v>
      </c>
      <c r="F7" s="22" t="e">
        <f>VLOOKUP(V7,[1]Sheet1!$A$370:$U$382,6,FALSE)</f>
        <v>#REF!</v>
      </c>
      <c r="G7" s="14" t="e">
        <f>VLOOKUP(V7,[1]Sheet1!$A$370:$U$382,7,FALSE)/100</f>
        <v>#REF!</v>
      </c>
      <c r="H7" s="22" t="e">
        <f>VLOOKUP(V7,[1]Sheet1!$A$370:$U$382,8,FALSE)</f>
        <v>#REF!</v>
      </c>
      <c r="I7" s="14" t="e">
        <f>VLOOKUP(V7,[1]Sheet1!$A$370:$U$382,9,FALSE)/100</f>
        <v>#REF!</v>
      </c>
      <c r="J7" s="22" t="e">
        <f>VLOOKUP(V7,[1]Sheet1!$A$370:$U$382,10,FALSE)</f>
        <v>#REF!</v>
      </c>
      <c r="K7" s="14" t="e">
        <f>VLOOKUP(V7,[1]Sheet1!$A$370:$U$382,11,FALSE)/100</f>
        <v>#REF!</v>
      </c>
      <c r="L7" s="22" t="e">
        <f>VLOOKUP(V7,[1]Sheet1!$A$370:$U$382,12,FALSE)</f>
        <v>#REF!</v>
      </c>
      <c r="M7" s="14" t="e">
        <f>VLOOKUP(V7,[1]Sheet1!$A$370:$U$3822,13,FALSE)/100</f>
        <v>#REF!</v>
      </c>
      <c r="N7" s="22" t="e">
        <f>VLOOKUP(V7,[1]Sheet1!$A$370:$U$382,14,FALSE)</f>
        <v>#REF!</v>
      </c>
      <c r="O7" s="14" t="e">
        <f>VLOOKUP(V7,[1]Sheet1!$A$370:$U$382,15,FALSE)/100</f>
        <v>#REF!</v>
      </c>
      <c r="P7" s="22" t="e">
        <f>VLOOKUP(V7,[1]Sheet1!$A$370:$U$382,16,FALSE)</f>
        <v>#REF!</v>
      </c>
      <c r="Q7" s="14" t="e">
        <f>VLOOKUP(V7,[1]Sheet1!$A$370:$U$382,17,FALSE)/100</f>
        <v>#REF!</v>
      </c>
      <c r="R7" s="22" t="e">
        <f>VLOOKUP(V7,[1]Sheet1!$A$370:$U$382,18,FALSE)</f>
        <v>#REF!</v>
      </c>
      <c r="S7" s="14" t="e">
        <f>VLOOKUP(V7,[1]Sheet1!$A$370:$U$382,19,FALSE)/100</f>
        <v>#REF!</v>
      </c>
      <c r="T7" s="22" t="e">
        <f>VLOOKUP(V7,[1]Sheet1!$A$370:$U$382,20,FALSE)</f>
        <v>#REF!</v>
      </c>
      <c r="U7" s="15" t="e">
        <f>VLOOKUP(V7,[1]Sheet1!$A$370:$U$382,21,FALSE)/100</f>
        <v>#REF!</v>
      </c>
      <c r="V7" s="67" t="s">
        <v>150</v>
      </c>
    </row>
    <row r="8" spans="1:22" x14ac:dyDescent="0.25">
      <c r="A8" s="16" t="s">
        <v>65</v>
      </c>
      <c r="B8" s="22">
        <f>VLOOKUP(V8,[1]Sheet1!$A$370:$U$382,2,FALSE)</f>
        <v>1592</v>
      </c>
      <c r="C8" s="14">
        <f>VLOOKUP(V8,[1]Sheet1!$A$370:$U$382,3,FALSE)/100</f>
        <v>5.3310116197301E-2</v>
      </c>
      <c r="D8" s="22">
        <f>VLOOKUP(V8,[1]Sheet1!$A$370:$U$382,4,FALSE)</f>
        <v>1592</v>
      </c>
      <c r="E8" s="14">
        <f>VLOOKUP(V8,[1]Sheet1!$A$370:$U$382,5,FALSE)/100</f>
        <v>5.3310116197301E-2</v>
      </c>
      <c r="F8" s="22" t="e">
        <f>VLOOKUP(V8,[1]Sheet1!$A$370:$U$382,6,FALSE)</f>
        <v>#REF!</v>
      </c>
      <c r="G8" s="14" t="e">
        <f>VLOOKUP(V8,[1]Sheet1!$A$370:$U$382,7,FALSE)/100</f>
        <v>#REF!</v>
      </c>
      <c r="H8" s="22" t="e">
        <f>VLOOKUP(V8,[1]Sheet1!$A$370:$U$382,8,FALSE)</f>
        <v>#REF!</v>
      </c>
      <c r="I8" s="14" t="e">
        <f>VLOOKUP(V8,[1]Sheet1!$A$370:$U$382,9,FALSE)/100</f>
        <v>#REF!</v>
      </c>
      <c r="J8" s="22" t="e">
        <f>VLOOKUP(V8,[1]Sheet1!$A$370:$U$382,10,FALSE)</f>
        <v>#REF!</v>
      </c>
      <c r="K8" s="14" t="e">
        <f>VLOOKUP(V8,[1]Sheet1!$A$370:$U$382,11,FALSE)/100</f>
        <v>#REF!</v>
      </c>
      <c r="L8" s="22" t="e">
        <f>VLOOKUP(V8,[1]Sheet1!$A$370:$U$382,12,FALSE)</f>
        <v>#REF!</v>
      </c>
      <c r="M8" s="14" t="e">
        <f>VLOOKUP(V8,[1]Sheet1!$A$370:$U$3822,13,FALSE)/100</f>
        <v>#REF!</v>
      </c>
      <c r="N8" s="22" t="e">
        <f>VLOOKUP(V8,[1]Sheet1!$A$370:$U$382,14,FALSE)</f>
        <v>#REF!</v>
      </c>
      <c r="O8" s="14" t="e">
        <f>VLOOKUP(V8,[1]Sheet1!$A$370:$U$382,15,FALSE)/100</f>
        <v>#REF!</v>
      </c>
      <c r="P8" s="22" t="e">
        <f>VLOOKUP(V8,[1]Sheet1!$A$370:$U$382,16,FALSE)</f>
        <v>#REF!</v>
      </c>
      <c r="Q8" s="14" t="e">
        <f>VLOOKUP(V8,[1]Sheet1!$A$370:$U$382,17,FALSE)/100</f>
        <v>#REF!</v>
      </c>
      <c r="R8" s="22" t="e">
        <f>VLOOKUP(V8,[1]Sheet1!$A$370:$U$382,18,FALSE)</f>
        <v>#REF!</v>
      </c>
      <c r="S8" s="14" t="e">
        <f>VLOOKUP(V8,[1]Sheet1!$A$370:$U$382,19,FALSE)/100</f>
        <v>#REF!</v>
      </c>
      <c r="T8" s="22" t="e">
        <f>VLOOKUP(V8,[1]Sheet1!$A$370:$U$382,20,FALSE)</f>
        <v>#REF!</v>
      </c>
      <c r="U8" s="15" t="e">
        <f>VLOOKUP(V8,[1]Sheet1!$A$370:$U$382,21,FALSE)/100</f>
        <v>#REF!</v>
      </c>
      <c r="V8" s="67" t="s">
        <v>151</v>
      </c>
    </row>
    <row r="9" spans="1:22" x14ac:dyDescent="0.25">
      <c r="A9" s="16" t="s">
        <v>66</v>
      </c>
      <c r="B9" s="22">
        <f>VLOOKUP(V9,[1]Sheet1!$A$370:$U$382,2,FALSE)</f>
        <v>1111</v>
      </c>
      <c r="C9" s="14">
        <f>VLOOKUP(V9,[1]Sheet1!$A$370:$U$382,3,FALSE)/100</f>
        <v>3.7203228074875264E-2</v>
      </c>
      <c r="D9" s="22">
        <f>VLOOKUP(V9,[1]Sheet1!$A$370:$U$382,4,FALSE)</f>
        <v>1111</v>
      </c>
      <c r="E9" s="14">
        <f>VLOOKUP(V9,[1]Sheet1!$A$370:$U$382,5,FALSE)/100</f>
        <v>3.7203228074875264E-2</v>
      </c>
      <c r="F9" s="22" t="e">
        <f>VLOOKUP(V9,[1]Sheet1!$A$370:$U$382,6,FALSE)</f>
        <v>#REF!</v>
      </c>
      <c r="G9" s="14" t="e">
        <f>VLOOKUP(V9,[1]Sheet1!$A$370:$U$382,7,FALSE)/100</f>
        <v>#REF!</v>
      </c>
      <c r="H9" s="22" t="e">
        <f>VLOOKUP(V9,[1]Sheet1!$A$370:$U$382,8,FALSE)</f>
        <v>#REF!</v>
      </c>
      <c r="I9" s="14" t="e">
        <f>VLOOKUP(V9,[1]Sheet1!$A$370:$U$382,9,FALSE)/100</f>
        <v>#REF!</v>
      </c>
      <c r="J9" s="22" t="e">
        <f>VLOOKUP(V9,[1]Sheet1!$A$370:$U$382,10,FALSE)</f>
        <v>#REF!</v>
      </c>
      <c r="K9" s="14" t="e">
        <f>VLOOKUP(V9,[1]Sheet1!$A$370:$U$382,11,FALSE)/100</f>
        <v>#REF!</v>
      </c>
      <c r="L9" s="22" t="e">
        <f>VLOOKUP(V9,[1]Sheet1!$A$370:$U$382,12,FALSE)</f>
        <v>#REF!</v>
      </c>
      <c r="M9" s="14" t="e">
        <f>VLOOKUP(V9,[1]Sheet1!$A$370:$U$3822,13,FALSE)/100</f>
        <v>#REF!</v>
      </c>
      <c r="N9" s="22" t="e">
        <f>VLOOKUP(V9,[1]Sheet1!$A$370:$U$382,14,FALSE)</f>
        <v>#REF!</v>
      </c>
      <c r="O9" s="14" t="e">
        <f>VLOOKUP(V9,[1]Sheet1!$A$370:$U$382,15,FALSE)/100</f>
        <v>#REF!</v>
      </c>
      <c r="P9" s="22" t="e">
        <f>VLOOKUP(V9,[1]Sheet1!$A$370:$U$382,16,FALSE)</f>
        <v>#REF!</v>
      </c>
      <c r="Q9" s="14" t="e">
        <f>VLOOKUP(V9,[1]Sheet1!$A$370:$U$382,17,FALSE)/100</f>
        <v>#REF!</v>
      </c>
      <c r="R9" s="22" t="e">
        <f>VLOOKUP(V9,[1]Sheet1!$A$370:$U$382,18,FALSE)</f>
        <v>#REF!</v>
      </c>
      <c r="S9" s="14" t="e">
        <f>VLOOKUP(V9,[1]Sheet1!$A$370:$U$382,19,FALSE)/100</f>
        <v>#REF!</v>
      </c>
      <c r="T9" s="22" t="e">
        <f>VLOOKUP(V9,[1]Sheet1!$A$370:$U$382,20,FALSE)</f>
        <v>#REF!</v>
      </c>
      <c r="U9" s="15" t="e">
        <f>VLOOKUP(V9,[1]Sheet1!$A$370:$U$382,21,FALSE)/100</f>
        <v>#REF!</v>
      </c>
      <c r="V9" s="67" t="s">
        <v>152</v>
      </c>
    </row>
    <row r="10" spans="1:22" x14ac:dyDescent="0.25">
      <c r="A10" s="16" t="s">
        <v>67</v>
      </c>
      <c r="B10" s="22">
        <f>VLOOKUP(V10,[1]Sheet1!$A$370:$U$382,2,FALSE)</f>
        <v>913</v>
      </c>
      <c r="C10" s="14">
        <f>VLOOKUP(V10,[1]Sheet1!$A$370:$U$382,3,FALSE)/100</f>
        <v>3.057294980410542E-2</v>
      </c>
      <c r="D10" s="22">
        <f>VLOOKUP(V10,[1]Sheet1!$A$370:$U$382,4,FALSE)</f>
        <v>913</v>
      </c>
      <c r="E10" s="14">
        <f>VLOOKUP(V10,[1]Sheet1!$A$370:$U$382,5,FALSE)/100</f>
        <v>3.057294980410542E-2</v>
      </c>
      <c r="F10" s="22" t="e">
        <f>VLOOKUP(V10,[1]Sheet1!$A$370:$U$382,6,FALSE)</f>
        <v>#REF!</v>
      </c>
      <c r="G10" s="14" t="e">
        <f>VLOOKUP(V10,[1]Sheet1!$A$370:$U$382,7,FALSE)/100</f>
        <v>#REF!</v>
      </c>
      <c r="H10" s="22" t="e">
        <f>VLOOKUP(V10,[1]Sheet1!$A$370:$U$382,8,FALSE)</f>
        <v>#REF!</v>
      </c>
      <c r="I10" s="14" t="e">
        <f>VLOOKUP(V10,[1]Sheet1!$A$370:$U$382,9,FALSE)/100</f>
        <v>#REF!</v>
      </c>
      <c r="J10" s="22" t="e">
        <f>VLOOKUP(V10,[1]Sheet1!$A$370:$U$382,10,FALSE)</f>
        <v>#REF!</v>
      </c>
      <c r="K10" s="14" t="e">
        <f>VLOOKUP(V10,[1]Sheet1!$A$370:$U$382,11,FALSE)/100</f>
        <v>#REF!</v>
      </c>
      <c r="L10" s="22" t="e">
        <f>VLOOKUP(V10,[1]Sheet1!$A$370:$U$382,12,FALSE)</f>
        <v>#REF!</v>
      </c>
      <c r="M10" s="14" t="e">
        <f>VLOOKUP(V10,[1]Sheet1!$A$370:$U$3822,13,FALSE)/100</f>
        <v>#REF!</v>
      </c>
      <c r="N10" s="22" t="e">
        <f>VLOOKUP(V10,[1]Sheet1!$A$370:$U$382,14,FALSE)</f>
        <v>#REF!</v>
      </c>
      <c r="O10" s="14" t="e">
        <f>VLOOKUP(V10,[1]Sheet1!$A$370:$U$382,15,FALSE)/100</f>
        <v>#REF!</v>
      </c>
      <c r="P10" s="22" t="e">
        <f>VLOOKUP(V10,[1]Sheet1!$A$370:$U$382,16,FALSE)</f>
        <v>#REF!</v>
      </c>
      <c r="Q10" s="14" t="e">
        <f>VLOOKUP(V10,[1]Sheet1!$A$370:$U$382,17,FALSE)/100</f>
        <v>#REF!</v>
      </c>
      <c r="R10" s="22" t="e">
        <f>VLOOKUP(V10,[1]Sheet1!$A$370:$U$382,18,FALSE)</f>
        <v>#REF!</v>
      </c>
      <c r="S10" s="14" t="e">
        <f>VLOOKUP(V10,[1]Sheet1!$A$370:$U$382,19,FALSE)/100</f>
        <v>#REF!</v>
      </c>
      <c r="T10" s="22" t="e">
        <f>VLOOKUP(V10,[1]Sheet1!$A$370:$U$382,20,FALSE)</f>
        <v>#REF!</v>
      </c>
      <c r="U10" s="15" t="e">
        <f>VLOOKUP(V10,[1]Sheet1!$A$370:$U$382,21,FALSE)/100</f>
        <v>#REF!</v>
      </c>
      <c r="V10" s="67" t="s">
        <v>153</v>
      </c>
    </row>
    <row r="11" spans="1:22" x14ac:dyDescent="0.25">
      <c r="A11" s="16" t="s">
        <v>68</v>
      </c>
      <c r="B11" s="22">
        <f>VLOOKUP(V11,[1]Sheet1!$A$370:$U$382,2,FALSE)</f>
        <v>1044</v>
      </c>
      <c r="C11" s="14">
        <f>VLOOKUP(V11,[1]Sheet1!$A$370:$U$382,3,FALSE)/100</f>
        <v>3.4959649064059205E-2</v>
      </c>
      <c r="D11" s="22">
        <f>VLOOKUP(V11,[1]Sheet1!$A$370:$U$382,4,FALSE)</f>
        <v>1044</v>
      </c>
      <c r="E11" s="14">
        <f>VLOOKUP(V11,[1]Sheet1!$A$370:$U$382,5,FALSE)/100</f>
        <v>3.4959649064059205E-2</v>
      </c>
      <c r="F11" s="22" t="e">
        <f>VLOOKUP(V11,[1]Sheet1!$A$370:$U$382,6,FALSE)</f>
        <v>#REF!</v>
      </c>
      <c r="G11" s="14" t="e">
        <f>VLOOKUP(V11,[1]Sheet1!$A$370:$U$382,7,FALSE)/100</f>
        <v>#REF!</v>
      </c>
      <c r="H11" s="22" t="e">
        <f>VLOOKUP(V11,[1]Sheet1!$A$370:$U$382,8,FALSE)</f>
        <v>#REF!</v>
      </c>
      <c r="I11" s="14" t="e">
        <f>VLOOKUP(V11,[1]Sheet1!$A$370:$U$382,9,FALSE)/100</f>
        <v>#REF!</v>
      </c>
      <c r="J11" s="22" t="e">
        <f>VLOOKUP(V11,[1]Sheet1!$A$370:$U$382,10,FALSE)</f>
        <v>#REF!</v>
      </c>
      <c r="K11" s="14" t="e">
        <f>VLOOKUP(V11,[1]Sheet1!$A$370:$U$382,11,FALSE)/100</f>
        <v>#REF!</v>
      </c>
      <c r="L11" s="22" t="e">
        <f>VLOOKUP(V11,[1]Sheet1!$A$370:$U$382,12,FALSE)</f>
        <v>#REF!</v>
      </c>
      <c r="M11" s="14" t="e">
        <f>VLOOKUP(V11,[1]Sheet1!$A$370:$U$3822,13,FALSE)/100</f>
        <v>#REF!</v>
      </c>
      <c r="N11" s="22" t="e">
        <f>VLOOKUP(V11,[1]Sheet1!$A$370:$U$382,14,FALSE)</f>
        <v>#REF!</v>
      </c>
      <c r="O11" s="14" t="e">
        <f>VLOOKUP(V11,[1]Sheet1!$A$370:$U$382,15,FALSE)/100</f>
        <v>#REF!</v>
      </c>
      <c r="P11" s="22" t="e">
        <f>VLOOKUP(V11,[1]Sheet1!$A$370:$U$382,16,FALSE)</f>
        <v>#REF!</v>
      </c>
      <c r="Q11" s="14" t="e">
        <f>VLOOKUP(V11,[1]Sheet1!$A$370:$U$382,17,FALSE)/100</f>
        <v>#REF!</v>
      </c>
      <c r="R11" s="22" t="e">
        <f>VLOOKUP(V11,[1]Sheet1!$A$370:$U$382,18,FALSE)</f>
        <v>#REF!</v>
      </c>
      <c r="S11" s="14" t="e">
        <f>VLOOKUP(V11,[1]Sheet1!$A$370:$U$382,19,FALSE)/100</f>
        <v>#REF!</v>
      </c>
      <c r="T11" s="22" t="e">
        <f>VLOOKUP(V11,[1]Sheet1!$A$370:$U$382,20,FALSE)</f>
        <v>#REF!</v>
      </c>
      <c r="U11" s="15" t="e">
        <f>VLOOKUP(V11,[1]Sheet1!$A$370:$U$382,21,FALSE)/100</f>
        <v>#REF!</v>
      </c>
      <c r="V11" s="67" t="s">
        <v>154</v>
      </c>
    </row>
    <row r="12" spans="1:22" x14ac:dyDescent="0.25">
      <c r="A12" s="16" t="s">
        <v>69</v>
      </c>
      <c r="B12" s="22">
        <f>VLOOKUP(V12,[1]Sheet1!$A$370:$U$382,2,FALSE)</f>
        <v>1063</v>
      </c>
      <c r="C12" s="14">
        <f>VLOOKUP(V12,[1]Sheet1!$A$370:$U$382,3,FALSE)/100</f>
        <v>3.5595887888021968E-2</v>
      </c>
      <c r="D12" s="22">
        <f>VLOOKUP(V12,[1]Sheet1!$A$370:$U$382,4,FALSE)</f>
        <v>1063</v>
      </c>
      <c r="E12" s="14">
        <f>VLOOKUP(V12,[1]Sheet1!$A$370:$U$382,5,FALSE)/100</f>
        <v>3.5595887888021968E-2</v>
      </c>
      <c r="F12" s="22" t="e">
        <f>VLOOKUP(V12,[1]Sheet1!$A$370:$U$382,6,FALSE)</f>
        <v>#REF!</v>
      </c>
      <c r="G12" s="14" t="e">
        <f>VLOOKUP(V12,[1]Sheet1!$A$370:$U$382,7,FALSE)/100</f>
        <v>#REF!</v>
      </c>
      <c r="H12" s="22" t="e">
        <f>VLOOKUP(V12,[1]Sheet1!$A$370:$U$382,8,FALSE)</f>
        <v>#REF!</v>
      </c>
      <c r="I12" s="14" t="e">
        <f>VLOOKUP(V12,[1]Sheet1!$A$370:$U$382,9,FALSE)/100</f>
        <v>#REF!</v>
      </c>
      <c r="J12" s="22" t="e">
        <f>VLOOKUP(V12,[1]Sheet1!$A$370:$U$382,10,FALSE)</f>
        <v>#REF!</v>
      </c>
      <c r="K12" s="14" t="e">
        <f>VLOOKUP(V12,[1]Sheet1!$A$370:$U$382,11,FALSE)/100</f>
        <v>#REF!</v>
      </c>
      <c r="L12" s="22" t="e">
        <f>VLOOKUP(V12,[1]Sheet1!$A$370:$U$382,12,FALSE)</f>
        <v>#REF!</v>
      </c>
      <c r="M12" s="14" t="e">
        <f>VLOOKUP(V12,[1]Sheet1!$A$370:$U$3822,13,FALSE)/100</f>
        <v>#REF!</v>
      </c>
      <c r="N12" s="22" t="e">
        <f>VLOOKUP(V12,[1]Sheet1!$A$370:$U$382,14,FALSE)</f>
        <v>#REF!</v>
      </c>
      <c r="O12" s="14" t="e">
        <f>VLOOKUP(V12,[1]Sheet1!$A$370:$U$382,15,FALSE)/100</f>
        <v>#REF!</v>
      </c>
      <c r="P12" s="22" t="e">
        <f>VLOOKUP(V12,[1]Sheet1!$A$370:$U$382,16,FALSE)</f>
        <v>#REF!</v>
      </c>
      <c r="Q12" s="14" t="e">
        <f>VLOOKUP(V12,[1]Sheet1!$A$370:$U$382,17,FALSE)/100</f>
        <v>#REF!</v>
      </c>
      <c r="R12" s="22" t="e">
        <f>VLOOKUP(V12,[1]Sheet1!$A$370:$U$382,18,FALSE)</f>
        <v>#REF!</v>
      </c>
      <c r="S12" s="14" t="e">
        <f>VLOOKUP(V12,[1]Sheet1!$A$370:$U$382,19,FALSE)/100</f>
        <v>#REF!</v>
      </c>
      <c r="T12" s="22" t="e">
        <f>VLOOKUP(V12,[1]Sheet1!$A$370:$U$382,20,FALSE)</f>
        <v>#REF!</v>
      </c>
      <c r="U12" s="15" t="e">
        <f>VLOOKUP(V12,[1]Sheet1!$A$370:$U$382,21,FALSE)/100</f>
        <v>#REF!</v>
      </c>
      <c r="V12" s="67" t="s">
        <v>155</v>
      </c>
    </row>
    <row r="13" spans="1:22" x14ac:dyDescent="0.25">
      <c r="A13" s="30" t="s">
        <v>70</v>
      </c>
      <c r="B13" s="22">
        <f>VLOOKUP(V13,[1]Sheet1!$A$370:$U$382,2,FALSE)</f>
        <v>486</v>
      </c>
      <c r="C13" s="14">
        <f>VLOOKUP(V13,[1]Sheet1!$A$370:$U$382,3,FALSE)/100</f>
        <v>1.6274319391889631E-2</v>
      </c>
      <c r="D13" s="22">
        <f>VLOOKUP(V13,[1]Sheet1!$A$370:$U$382,4,FALSE)</f>
        <v>486</v>
      </c>
      <c r="E13" s="14">
        <f>VLOOKUP(V13,[1]Sheet1!$A$370:$U$382,5,FALSE)/100</f>
        <v>1.6274319391889631E-2</v>
      </c>
      <c r="F13" s="22" t="e">
        <f>VLOOKUP(V13,[1]Sheet1!$A$370:$U$382,6,FALSE)</f>
        <v>#REF!</v>
      </c>
      <c r="G13" s="14" t="e">
        <f>VLOOKUP(V13,[1]Sheet1!$A$370:$U$382,7,FALSE)/100</f>
        <v>#REF!</v>
      </c>
      <c r="H13" s="22" t="e">
        <f>VLOOKUP(V13,[1]Sheet1!$A$370:$U$382,8,FALSE)</f>
        <v>#REF!</v>
      </c>
      <c r="I13" s="14" t="e">
        <f>VLOOKUP(V13,[1]Sheet1!$A$370:$U$382,9,FALSE)/100</f>
        <v>#REF!</v>
      </c>
      <c r="J13" s="22" t="e">
        <f>VLOOKUP(V13,[1]Sheet1!$A$370:$U$382,10,FALSE)</f>
        <v>#REF!</v>
      </c>
      <c r="K13" s="14" t="e">
        <f>VLOOKUP(V13,[1]Sheet1!$A$370:$U$382,11,FALSE)/100</f>
        <v>#REF!</v>
      </c>
      <c r="L13" s="22" t="e">
        <f>VLOOKUP(V13,[1]Sheet1!$A$370:$U$382,12,FALSE)</f>
        <v>#REF!</v>
      </c>
      <c r="M13" s="14" t="e">
        <f>VLOOKUP(V13,[1]Sheet1!$A$370:$U$3822,13,FALSE)/100</f>
        <v>#REF!</v>
      </c>
      <c r="N13" s="22" t="e">
        <f>VLOOKUP(V13,[1]Sheet1!$A$370:$U$382,14,FALSE)</f>
        <v>#REF!</v>
      </c>
      <c r="O13" s="14" t="e">
        <f>VLOOKUP(V13,[1]Sheet1!$A$370:$U$382,15,FALSE)/100</f>
        <v>#REF!</v>
      </c>
      <c r="P13" s="22" t="e">
        <f>VLOOKUP(V13,[1]Sheet1!$A$370:$U$382,16,FALSE)</f>
        <v>#REF!</v>
      </c>
      <c r="Q13" s="14" t="e">
        <f>VLOOKUP(V13,[1]Sheet1!$A$370:$U$382,17,FALSE)/100</f>
        <v>#REF!</v>
      </c>
      <c r="R13" s="22" t="e">
        <f>VLOOKUP(V13,[1]Sheet1!$A$370:$U$382,18,FALSE)</f>
        <v>#REF!</v>
      </c>
      <c r="S13" s="14" t="e">
        <f>VLOOKUP(V13,[1]Sheet1!$A$370:$U$382,19,FALSE)/100</f>
        <v>#REF!</v>
      </c>
      <c r="T13" s="22" t="e">
        <f>VLOOKUP(V13,[1]Sheet1!$A$370:$U$382,20,FALSE)</f>
        <v>#REF!</v>
      </c>
      <c r="U13" s="15" t="e">
        <f>VLOOKUP(V13,[1]Sheet1!$A$370:$U$382,21,FALSE)/100</f>
        <v>#REF!</v>
      </c>
      <c r="V13" s="67" t="s">
        <v>156</v>
      </c>
    </row>
    <row r="14" spans="1:22" x14ac:dyDescent="0.25">
      <c r="A14" s="31" t="s">
        <v>71</v>
      </c>
      <c r="B14" s="22">
        <f>VLOOKUP(V14,[1]Sheet1!$A$370:$U$382,2,FALSE)</f>
        <v>192</v>
      </c>
      <c r="C14" s="14">
        <f>VLOOKUP(V14,[1]Sheet1!$A$370:$U$382,3,FALSE)/100</f>
        <v>6.4293607474131872E-3</v>
      </c>
      <c r="D14" s="22">
        <f>VLOOKUP(V14,[1]Sheet1!$A$370:$U$382,4,FALSE)</f>
        <v>192</v>
      </c>
      <c r="E14" s="14">
        <f>VLOOKUP(V14,[1]Sheet1!$A$370:$U$382,5,FALSE)/100</f>
        <v>6.4293607474131872E-3</v>
      </c>
      <c r="F14" s="22" t="e">
        <f>VLOOKUP(V14,[1]Sheet1!$A$370:$U$382,6,FALSE)</f>
        <v>#REF!</v>
      </c>
      <c r="G14" s="14" t="e">
        <f>VLOOKUP(V14,[1]Sheet1!$A$370:$U$382,7,FALSE)/100</f>
        <v>#REF!</v>
      </c>
      <c r="H14" s="22" t="e">
        <f>VLOOKUP(V14,[1]Sheet1!$A$370:$U$382,8,FALSE)</f>
        <v>#REF!</v>
      </c>
      <c r="I14" s="14" t="e">
        <f>VLOOKUP(V14,[1]Sheet1!$A$370:$U$382,9,FALSE)/100</f>
        <v>#REF!</v>
      </c>
      <c r="J14" s="22" t="e">
        <f>VLOOKUP(V14,[1]Sheet1!$A$370:$U$382,10,FALSE)</f>
        <v>#REF!</v>
      </c>
      <c r="K14" s="14" t="e">
        <f>VLOOKUP(V14,[1]Sheet1!$A$370:$U$382,11,FALSE)/100</f>
        <v>#REF!</v>
      </c>
      <c r="L14" s="22" t="e">
        <f>VLOOKUP(V14,[1]Sheet1!$A$370:$U$382,12,FALSE)</f>
        <v>#REF!</v>
      </c>
      <c r="M14" s="14" t="e">
        <f>VLOOKUP(V14,[1]Sheet1!$A$370:$U$3822,13,FALSE)/100</f>
        <v>#REF!</v>
      </c>
      <c r="N14" s="22" t="e">
        <f>VLOOKUP(V14,[1]Sheet1!$A$370:$U$382,14,FALSE)</f>
        <v>#REF!</v>
      </c>
      <c r="O14" s="14" t="e">
        <f>VLOOKUP(V14,[1]Sheet1!$A$370:$U$382,15,FALSE)/100</f>
        <v>#REF!</v>
      </c>
      <c r="P14" s="22" t="e">
        <f>VLOOKUP(V14,[1]Sheet1!$A$370:$U$382,16,FALSE)</f>
        <v>#REF!</v>
      </c>
      <c r="Q14" s="14" t="e">
        <f>VLOOKUP(V14,[1]Sheet1!$A$370:$U$382,17,FALSE)/100</f>
        <v>#REF!</v>
      </c>
      <c r="R14" s="22" t="e">
        <f>VLOOKUP(V14,[1]Sheet1!$A$370:$U$382,18,FALSE)</f>
        <v>#REF!</v>
      </c>
      <c r="S14" s="14" t="e">
        <f>VLOOKUP(V14,[1]Sheet1!$A$370:$U$382,19,FALSE)/100</f>
        <v>#REF!</v>
      </c>
      <c r="T14" s="22" t="e">
        <f>VLOOKUP(V14,[1]Sheet1!$A$370:$U$382,20,FALSE)</f>
        <v>#REF!</v>
      </c>
      <c r="U14" s="15" t="e">
        <f>VLOOKUP(V14,[1]Sheet1!$A$370:$U$382,21,FALSE)/100</f>
        <v>#REF!</v>
      </c>
      <c r="V14" s="67" t="s">
        <v>157</v>
      </c>
    </row>
    <row r="15" spans="1:22" x14ac:dyDescent="0.25">
      <c r="A15" s="31" t="s">
        <v>72</v>
      </c>
      <c r="B15" s="22">
        <f>VLOOKUP(V15,[1]Sheet1!$A$370:$U$382,2,FALSE)</f>
        <v>316</v>
      </c>
      <c r="C15" s="14">
        <f>VLOOKUP(V15,[1]Sheet1!$A$370:$U$382,3,FALSE)/100</f>
        <v>1.0581656230117536E-2</v>
      </c>
      <c r="D15" s="22">
        <f>VLOOKUP(V15,[1]Sheet1!$A$370:$U$382,4,FALSE)</f>
        <v>316</v>
      </c>
      <c r="E15" s="14">
        <f>VLOOKUP(V15,[1]Sheet1!$A$370:$U$382,5,FALSE)/100</f>
        <v>1.0581656230117536E-2</v>
      </c>
      <c r="F15" s="22" t="e">
        <f>VLOOKUP(V15,[1]Sheet1!$A$370:$U$382,6,FALSE)</f>
        <v>#REF!</v>
      </c>
      <c r="G15" s="14" t="e">
        <f>VLOOKUP(V15,[1]Sheet1!$A$370:$U$382,7,FALSE)/100</f>
        <v>#REF!</v>
      </c>
      <c r="H15" s="22" t="e">
        <f>VLOOKUP(V15,[1]Sheet1!$A$370:$U$382,8,FALSE)</f>
        <v>#REF!</v>
      </c>
      <c r="I15" s="14" t="e">
        <f>VLOOKUP(V15,[1]Sheet1!$A$370:$U$382,9,FALSE)/100</f>
        <v>#REF!</v>
      </c>
      <c r="J15" s="22" t="e">
        <f>VLOOKUP(V15,[1]Sheet1!$A$370:$U$382,10,FALSE)</f>
        <v>#REF!</v>
      </c>
      <c r="K15" s="14" t="e">
        <f>VLOOKUP(V15,[1]Sheet1!$A$370:$U$382,11,FALSE)/100</f>
        <v>#REF!</v>
      </c>
      <c r="L15" s="22" t="e">
        <f>VLOOKUP(V15,[1]Sheet1!$A$370:$U$382,12,FALSE)</f>
        <v>#REF!</v>
      </c>
      <c r="M15" s="14" t="e">
        <f>VLOOKUP(V15,[1]Sheet1!$A$370:$U$3822,13,FALSE)/100</f>
        <v>#REF!</v>
      </c>
      <c r="N15" s="22" t="e">
        <f>VLOOKUP(V15,[1]Sheet1!$A$370:$U$382,14,FALSE)</f>
        <v>#REF!</v>
      </c>
      <c r="O15" s="14" t="e">
        <f>VLOOKUP(V15,[1]Sheet1!$A$370:$U$382,15,FALSE)/100</f>
        <v>#REF!</v>
      </c>
      <c r="P15" s="22" t="e">
        <f>VLOOKUP(V15,[1]Sheet1!$A$370:$U$382,16,FALSE)</f>
        <v>#REF!</v>
      </c>
      <c r="Q15" s="14" t="e">
        <f>VLOOKUP(V15,[1]Sheet1!$A$370:$U$382,17,FALSE)/100</f>
        <v>#REF!</v>
      </c>
      <c r="R15" s="22" t="e">
        <f>VLOOKUP(V15,[1]Sheet1!$A$370:$U$382,18,FALSE)</f>
        <v>#REF!</v>
      </c>
      <c r="S15" s="14" t="e">
        <f>VLOOKUP(V15,[1]Sheet1!$A$370:$U$382,19,FALSE)/100</f>
        <v>#REF!</v>
      </c>
      <c r="T15" s="22" t="e">
        <f>VLOOKUP(V15,[1]Sheet1!$A$370:$U$382,20,FALSE)</f>
        <v>#REF!</v>
      </c>
      <c r="U15" s="15" t="e">
        <f>VLOOKUP(V15,[1]Sheet1!$A$370:$U$382,21,FALSE)/100</f>
        <v>#REF!</v>
      </c>
      <c r="V15" s="67" t="s">
        <v>158</v>
      </c>
    </row>
    <row r="16" spans="1:22" ht="15.75" thickBot="1" x14ac:dyDescent="0.3">
      <c r="A16" s="17" t="s">
        <v>30</v>
      </c>
      <c r="B16" s="25">
        <f>VLOOKUP(V16,[1]Sheet1!$A$370:$U$382,2,FALSE)</f>
        <v>19352</v>
      </c>
      <c r="C16" s="18">
        <f>VLOOKUP(V16,[1]Sheet1!$A$370:$U$382,3,FALSE)/100</f>
        <v>0.64802598533302069</v>
      </c>
      <c r="D16" s="25">
        <f>VLOOKUP(V16,[1]Sheet1!$A$370:$U$382,4,FALSE)</f>
        <v>19352</v>
      </c>
      <c r="E16" s="18">
        <f>VLOOKUP(V16,[1]Sheet1!$A$370:$U$382,5,FALSE)/100</f>
        <v>0.64802598533302069</v>
      </c>
      <c r="F16" s="25" t="e">
        <f>VLOOKUP(V16,[1]Sheet1!$A$370:$U$382,6,FALSE)</f>
        <v>#REF!</v>
      </c>
      <c r="G16" s="18" t="e">
        <f>VLOOKUP(V16,[1]Sheet1!$A$370:$U$382,7,FALSE)/100</f>
        <v>#REF!</v>
      </c>
      <c r="H16" s="25" t="e">
        <f>VLOOKUP(V16,[1]Sheet1!$A$370:$U$382,8,FALSE)</f>
        <v>#REF!</v>
      </c>
      <c r="I16" s="18" t="e">
        <f>VLOOKUP(V16,[1]Sheet1!$A$370:$U$382,9,FALSE)/100</f>
        <v>#REF!</v>
      </c>
      <c r="J16" s="25" t="e">
        <f>VLOOKUP(V16,[1]Sheet1!$A$370:$U$382,10,FALSE)</f>
        <v>#REF!</v>
      </c>
      <c r="K16" s="18" t="e">
        <f>VLOOKUP(V16,[1]Sheet1!$A$370:$U$382,11,FALSE)/100</f>
        <v>#REF!</v>
      </c>
      <c r="L16" s="25" t="e">
        <f>VLOOKUP(V16,[1]Sheet1!$A$370:$U$382,12,FALSE)</f>
        <v>#REF!</v>
      </c>
      <c r="M16" s="18" t="e">
        <f>VLOOKUP(V16,[1]Sheet1!$A$370:$U$3822,13,FALSE)/100</f>
        <v>#REF!</v>
      </c>
      <c r="N16" s="25" t="e">
        <f>VLOOKUP(V16,[1]Sheet1!$A$370:$U$382,14,FALSE)</f>
        <v>#REF!</v>
      </c>
      <c r="O16" s="18" t="e">
        <f>VLOOKUP(V16,[1]Sheet1!$A$370:$U$382,15,FALSE)/100</f>
        <v>#REF!</v>
      </c>
      <c r="P16" s="25" t="e">
        <f>VLOOKUP(V16,[1]Sheet1!$A$370:$U$382,16,FALSE)</f>
        <v>#REF!</v>
      </c>
      <c r="Q16" s="18" t="e">
        <f>VLOOKUP(V16,[1]Sheet1!$A$370:$U$382,17,FALSE)/100</f>
        <v>#REF!</v>
      </c>
      <c r="R16" s="25" t="e">
        <f>VLOOKUP(V16,[1]Sheet1!$A$370:$U$382,18,FALSE)</f>
        <v>#REF!</v>
      </c>
      <c r="S16" s="18" t="e">
        <f>VLOOKUP(V16,[1]Sheet1!$A$370:$U$382,19,FALSE)/100</f>
        <v>#REF!</v>
      </c>
      <c r="T16" s="25" t="e">
        <f>VLOOKUP(V16,[1]Sheet1!$A$370:$U$382,20,FALSE)</f>
        <v>#REF!</v>
      </c>
      <c r="U16" s="19" t="e">
        <f>VLOOKUP(V16,[1]Sheet1!$A$370:$U$382,21,FALSE)/100</f>
        <v>#REF!</v>
      </c>
      <c r="V16" s="67" t="s">
        <v>159</v>
      </c>
    </row>
    <row r="17" spans="1:22" ht="15.75" thickBot="1" x14ac:dyDescent="0.3">
      <c r="A17" s="20" t="s">
        <v>52</v>
      </c>
      <c r="B17" s="23">
        <f>VLOOKUP(V17,[1]Sheet1!$A$370:$U$382,2,FALSE)</f>
        <v>29863</v>
      </c>
      <c r="C17" s="7">
        <f>VLOOKUP(V17,[1]Sheet1!$A$370:$U$382,3,FALSE)/100</f>
        <v>1</v>
      </c>
      <c r="D17" s="23">
        <f>VLOOKUP(V17,[1]Sheet1!$A$370:$U$382,4,FALSE)</f>
        <v>29863</v>
      </c>
      <c r="E17" s="7">
        <f>VLOOKUP(V17,[1]Sheet1!$A$370:$U$382,5,FALSE)/100</f>
        <v>1</v>
      </c>
      <c r="F17" s="23" t="e">
        <f>VLOOKUP(V17,[1]Sheet1!$A$370:$U$382,6,FALSE)</f>
        <v>#REF!</v>
      </c>
      <c r="G17" s="7" t="e">
        <f>VLOOKUP(V17,[1]Sheet1!$A$370:$U$382,7,FALSE)/100</f>
        <v>#REF!</v>
      </c>
      <c r="H17" s="23" t="e">
        <f>VLOOKUP(V17,[1]Sheet1!$A$370:$U$382,8,FALSE)</f>
        <v>#REF!</v>
      </c>
      <c r="I17" s="7" t="e">
        <f>VLOOKUP(V17,[1]Sheet1!$A$370:$U$382,9,FALSE)/100</f>
        <v>#REF!</v>
      </c>
      <c r="J17" s="23" t="e">
        <f>VLOOKUP(V17,[1]Sheet1!$A$370:$U$382,10,FALSE)</f>
        <v>#REF!</v>
      </c>
      <c r="K17" s="7" t="e">
        <f>VLOOKUP(V17,[1]Sheet1!$A$370:$U$382,11,FALSE)/100</f>
        <v>#REF!</v>
      </c>
      <c r="L17" s="23" t="e">
        <f>VLOOKUP(V17,[1]Sheet1!$A$370:$U$382,12,FALSE)</f>
        <v>#REF!</v>
      </c>
      <c r="M17" s="7" t="e">
        <f>VLOOKUP(V17,[1]Sheet1!$A$370:$U$3822,13,FALSE)/100</f>
        <v>#REF!</v>
      </c>
      <c r="N17" s="23" t="e">
        <f>VLOOKUP(V17,[1]Sheet1!$A$370:$U$382,14,FALSE)</f>
        <v>#REF!</v>
      </c>
      <c r="O17" s="7" t="e">
        <f>VLOOKUP(V17,[1]Sheet1!$A$370:$U$382,15,FALSE)/100</f>
        <v>#REF!</v>
      </c>
      <c r="P17" s="23" t="e">
        <f>VLOOKUP(V17,[1]Sheet1!$A$370:$U$382,16,FALSE)</f>
        <v>#REF!</v>
      </c>
      <c r="Q17" s="7" t="e">
        <f>VLOOKUP(V17,[1]Sheet1!$A$370:$U$382,17,FALSE)/100</f>
        <v>#REF!</v>
      </c>
      <c r="R17" s="23" t="e">
        <f>VLOOKUP(V17,[1]Sheet1!$A$370:$U$382,18,FALSE)</f>
        <v>#REF!</v>
      </c>
      <c r="S17" s="7" t="e">
        <f>VLOOKUP(V17,[1]Sheet1!$A$370:$U$382,19,FALSE)/100</f>
        <v>#REF!</v>
      </c>
      <c r="T17" s="23" t="e">
        <f>VLOOKUP(V17,[1]Sheet1!$A$370:$U$382,20,FALSE)</f>
        <v>#REF!</v>
      </c>
      <c r="U17" s="8" t="e">
        <f>VLOOKUP(V17,[1]Sheet1!$A$370:$U$382,21,FALSE)/100</f>
        <v>#REF!</v>
      </c>
      <c r="V17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>
    <tabColor rgb="FF00B050"/>
    <pageSetUpPr fitToPage="1"/>
  </sheetPr>
  <dimension ref="B1:V298"/>
  <sheetViews>
    <sheetView topLeftCell="B1" zoomScale="80" zoomScaleNormal="80" workbookViewId="0">
      <selection activeCell="C7" sqref="C7:U14"/>
    </sheetView>
  </sheetViews>
  <sheetFormatPr defaultColWidth="11.42578125" defaultRowHeight="15" x14ac:dyDescent="0.25"/>
  <cols>
    <col min="1" max="1" width="2.7109375" style="81" customWidth="1"/>
    <col min="2" max="21" width="15.7109375" style="63" customWidth="1"/>
    <col min="22" max="22" width="11.42578125" style="269" customWidth="1"/>
    <col min="23" max="16384" width="11.42578125" style="81"/>
  </cols>
  <sheetData>
    <row r="1" spans="2:21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2:21" ht="24.95" customHeight="1" thickTop="1" thickBot="1" x14ac:dyDescent="0.3">
      <c r="B2" s="284" t="s">
        <v>246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6"/>
    </row>
    <row r="3" spans="2:21" ht="24.95" customHeight="1" thickTop="1" thickBot="1" x14ac:dyDescent="0.3">
      <c r="B3" s="287" t="s">
        <v>290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9"/>
    </row>
    <row r="4" spans="2:21" ht="24.95" customHeight="1" thickTop="1" x14ac:dyDescent="0.25">
      <c r="B4" s="290" t="s">
        <v>245</v>
      </c>
      <c r="C4" s="293">
        <v>2014</v>
      </c>
      <c r="D4" s="294"/>
      <c r="E4" s="277">
        <v>2015</v>
      </c>
      <c r="F4" s="294"/>
      <c r="G4" s="277">
        <v>2016</v>
      </c>
      <c r="H4" s="294"/>
      <c r="I4" s="297">
        <v>2017</v>
      </c>
      <c r="J4" s="297"/>
      <c r="K4" s="277">
        <v>2018</v>
      </c>
      <c r="L4" s="297"/>
      <c r="M4" s="277">
        <v>2019</v>
      </c>
      <c r="N4" s="297"/>
      <c r="O4" s="277">
        <v>2020</v>
      </c>
      <c r="P4" s="297"/>
      <c r="Q4" s="277">
        <v>2021</v>
      </c>
      <c r="R4" s="297"/>
      <c r="S4" s="277">
        <v>2022</v>
      </c>
      <c r="T4" s="278"/>
      <c r="U4" s="281" t="s">
        <v>283</v>
      </c>
    </row>
    <row r="5" spans="2:21" ht="24.95" customHeight="1" x14ac:dyDescent="0.25">
      <c r="B5" s="291"/>
      <c r="C5" s="355">
        <v>2014</v>
      </c>
      <c r="D5" s="356"/>
      <c r="E5" s="357">
        <v>2015</v>
      </c>
      <c r="F5" s="356"/>
      <c r="G5" s="357">
        <v>2016</v>
      </c>
      <c r="H5" s="356"/>
      <c r="I5" s="354">
        <v>2017</v>
      </c>
      <c r="J5" s="354"/>
      <c r="K5" s="357">
        <v>2017</v>
      </c>
      <c r="L5" s="354"/>
      <c r="M5" s="357">
        <v>2017</v>
      </c>
      <c r="N5" s="354"/>
      <c r="O5" s="357">
        <v>2017</v>
      </c>
      <c r="P5" s="354"/>
      <c r="Q5" s="357">
        <v>2017</v>
      </c>
      <c r="R5" s="354"/>
      <c r="S5" s="357">
        <v>2017</v>
      </c>
      <c r="T5" s="358"/>
      <c r="U5" s="282"/>
    </row>
    <row r="6" spans="2:21" ht="24.95" customHeight="1" thickBot="1" x14ac:dyDescent="0.3">
      <c r="B6" s="292"/>
      <c r="C6" s="255" t="s">
        <v>4</v>
      </c>
      <c r="D6" s="256" t="s">
        <v>5</v>
      </c>
      <c r="E6" s="257" t="s">
        <v>4</v>
      </c>
      <c r="F6" s="256" t="s">
        <v>5</v>
      </c>
      <c r="G6" s="257" t="s">
        <v>4</v>
      </c>
      <c r="H6" s="256" t="s">
        <v>5</v>
      </c>
      <c r="I6" s="257" t="s">
        <v>4</v>
      </c>
      <c r="J6" s="258" t="s">
        <v>5</v>
      </c>
      <c r="K6" s="257" t="s">
        <v>4</v>
      </c>
      <c r="L6" s="258" t="s">
        <v>5</v>
      </c>
      <c r="M6" s="257" t="s">
        <v>4</v>
      </c>
      <c r="N6" s="258" t="s">
        <v>5</v>
      </c>
      <c r="O6" s="257" t="s">
        <v>4</v>
      </c>
      <c r="P6" s="258" t="s">
        <v>5</v>
      </c>
      <c r="Q6" s="257" t="s">
        <v>4</v>
      </c>
      <c r="R6" s="258" t="s">
        <v>5</v>
      </c>
      <c r="S6" s="257" t="s">
        <v>4</v>
      </c>
      <c r="T6" s="259" t="s">
        <v>5</v>
      </c>
      <c r="U6" s="283"/>
    </row>
    <row r="7" spans="2:21" ht="21.95" customHeight="1" thickTop="1" x14ac:dyDescent="0.25">
      <c r="B7" s="159" t="s">
        <v>74</v>
      </c>
      <c r="C7" s="135">
        <v>7161</v>
      </c>
      <c r="D7" s="88">
        <v>0.19357716324710081</v>
      </c>
      <c r="E7" s="136">
        <v>7346</v>
      </c>
      <c r="F7" s="88">
        <v>0.20143687616540529</v>
      </c>
      <c r="G7" s="136">
        <v>7464</v>
      </c>
      <c r="H7" s="88">
        <v>0.19867443903218079</v>
      </c>
      <c r="I7" s="136">
        <v>7372</v>
      </c>
      <c r="J7" s="90">
        <v>0.19959928521145828</v>
      </c>
      <c r="K7" s="136">
        <v>7375</v>
      </c>
      <c r="L7" s="90">
        <v>0.19900698885560864</v>
      </c>
      <c r="M7" s="136">
        <v>7378</v>
      </c>
      <c r="N7" s="90">
        <v>0.2012273285149325</v>
      </c>
      <c r="O7" s="136">
        <v>5369</v>
      </c>
      <c r="P7" s="90">
        <v>0.19905828266350289</v>
      </c>
      <c r="Q7" s="136">
        <v>5950</v>
      </c>
      <c r="R7" s="90">
        <v>0.19924321066202325</v>
      </c>
      <c r="S7" s="136">
        <v>5926</v>
      </c>
      <c r="T7" s="90">
        <v>0.19149486201770827</v>
      </c>
      <c r="U7" s="151">
        <v>-4.0336134453781512E-3</v>
      </c>
    </row>
    <row r="8" spans="2:21" ht="21.95" customHeight="1" x14ac:dyDescent="0.25">
      <c r="B8" s="160" t="s">
        <v>75</v>
      </c>
      <c r="C8" s="135">
        <v>7385</v>
      </c>
      <c r="D8" s="88">
        <v>0.19963236287946368</v>
      </c>
      <c r="E8" s="136">
        <v>7500</v>
      </c>
      <c r="F8" s="88">
        <v>0.2056597564988483</v>
      </c>
      <c r="G8" s="136">
        <v>7858</v>
      </c>
      <c r="H8" s="88">
        <v>0.20916180893822034</v>
      </c>
      <c r="I8" s="136">
        <v>7512</v>
      </c>
      <c r="J8" s="90">
        <v>0.20338983050847459</v>
      </c>
      <c r="K8" s="136">
        <v>7522</v>
      </c>
      <c r="L8" s="90">
        <v>0.20297363663347634</v>
      </c>
      <c r="M8" s="136">
        <v>7556</v>
      </c>
      <c r="N8" s="90">
        <v>0.20608209464066549</v>
      </c>
      <c r="O8" s="136">
        <v>5249</v>
      </c>
      <c r="P8" s="90">
        <v>0.19460922438083939</v>
      </c>
      <c r="Q8" s="136">
        <v>6054</v>
      </c>
      <c r="R8" s="90">
        <v>0.20272578106687206</v>
      </c>
      <c r="S8" s="136">
        <v>6177</v>
      </c>
      <c r="T8" s="90">
        <v>0.19960576488076004</v>
      </c>
      <c r="U8" s="91">
        <v>2.0317145688800792E-2</v>
      </c>
    </row>
    <row r="9" spans="2:21" ht="21.95" customHeight="1" x14ac:dyDescent="0.25">
      <c r="B9" s="160" t="s">
        <v>76</v>
      </c>
      <c r="C9" s="135">
        <v>6356</v>
      </c>
      <c r="D9" s="88">
        <v>0.1718162895682967</v>
      </c>
      <c r="E9" s="136">
        <v>6102</v>
      </c>
      <c r="F9" s="88">
        <v>0.16732477788746297</v>
      </c>
      <c r="G9" s="136">
        <v>6295</v>
      </c>
      <c r="H9" s="88">
        <v>0.16755835928558119</v>
      </c>
      <c r="I9" s="136">
        <v>6149</v>
      </c>
      <c r="J9" s="90">
        <v>0.16648616450966588</v>
      </c>
      <c r="K9" s="136">
        <v>6159</v>
      </c>
      <c r="L9" s="90">
        <v>0.16619444669311098</v>
      </c>
      <c r="M9" s="136">
        <v>6073</v>
      </c>
      <c r="N9" s="90">
        <v>0.16563480158189009</v>
      </c>
      <c r="O9" s="136">
        <v>4603</v>
      </c>
      <c r="P9" s="90">
        <v>0.1706584606258342</v>
      </c>
      <c r="Q9" s="136">
        <v>4897</v>
      </c>
      <c r="R9" s="90">
        <v>0.16398218531292905</v>
      </c>
      <c r="S9" s="136">
        <v>5153</v>
      </c>
      <c r="T9" s="90">
        <v>0.16651586634783172</v>
      </c>
      <c r="U9" s="91">
        <v>5.22769042270778E-2</v>
      </c>
    </row>
    <row r="10" spans="2:21" ht="21.95" customHeight="1" x14ac:dyDescent="0.25">
      <c r="B10" s="160" t="s">
        <v>77</v>
      </c>
      <c r="C10" s="135">
        <v>6853</v>
      </c>
      <c r="D10" s="88">
        <v>0.18525126375260184</v>
      </c>
      <c r="E10" s="136">
        <v>6778</v>
      </c>
      <c r="F10" s="88">
        <v>0.18586157727322583</v>
      </c>
      <c r="G10" s="136">
        <v>6998</v>
      </c>
      <c r="H10" s="88">
        <v>0.18627059543772792</v>
      </c>
      <c r="I10" s="136">
        <v>6846</v>
      </c>
      <c r="J10" s="90">
        <v>0.18535766502409703</v>
      </c>
      <c r="K10" s="136">
        <v>6785</v>
      </c>
      <c r="L10" s="90">
        <v>0.18308642974715994</v>
      </c>
      <c r="M10" s="136">
        <v>6801</v>
      </c>
      <c r="N10" s="90">
        <v>0.18549024955679805</v>
      </c>
      <c r="O10" s="136">
        <v>4950</v>
      </c>
      <c r="P10" s="90">
        <v>0.18352365415986949</v>
      </c>
      <c r="Q10" s="136">
        <v>5451</v>
      </c>
      <c r="R10" s="90">
        <v>0.18253356996952752</v>
      </c>
      <c r="S10" s="136">
        <v>5836</v>
      </c>
      <c r="T10" s="90">
        <v>0.18858657015446262</v>
      </c>
      <c r="U10" s="91">
        <v>7.0629242340854895E-2</v>
      </c>
    </row>
    <row r="11" spans="2:21" ht="21.95" customHeight="1" x14ac:dyDescent="0.25">
      <c r="B11" s="160" t="s">
        <v>78</v>
      </c>
      <c r="C11" s="135">
        <v>5739</v>
      </c>
      <c r="D11" s="88">
        <v>0.15513745843808288</v>
      </c>
      <c r="E11" s="136">
        <v>5420</v>
      </c>
      <c r="F11" s="88">
        <v>0.14862345069650104</v>
      </c>
      <c r="G11" s="136">
        <v>5602</v>
      </c>
      <c r="H11" s="88">
        <v>0.14911230003460299</v>
      </c>
      <c r="I11" s="136">
        <v>5577</v>
      </c>
      <c r="J11" s="90">
        <v>0.15099907943899929</v>
      </c>
      <c r="K11" s="136">
        <v>5853</v>
      </c>
      <c r="L11" s="90">
        <v>0.15793734315550878</v>
      </c>
      <c r="M11" s="136">
        <v>5532</v>
      </c>
      <c r="N11" s="90">
        <v>0.15087958543570162</v>
      </c>
      <c r="O11" s="136">
        <v>4020</v>
      </c>
      <c r="P11" s="90">
        <v>0.14904345246922734</v>
      </c>
      <c r="Q11" s="136">
        <v>4490</v>
      </c>
      <c r="R11" s="90">
        <v>0.15035327997856879</v>
      </c>
      <c r="S11" s="136">
        <v>4695</v>
      </c>
      <c r="T11" s="90">
        <v>0.15171589219931494</v>
      </c>
      <c r="U11" s="91">
        <v>4.5657015590200446E-2</v>
      </c>
    </row>
    <row r="12" spans="2:21" ht="21.95" customHeight="1" x14ac:dyDescent="0.25">
      <c r="B12" s="160" t="s">
        <v>79</v>
      </c>
      <c r="C12" s="135">
        <v>1844</v>
      </c>
      <c r="D12" s="88">
        <v>4.9847268402130135E-2</v>
      </c>
      <c r="E12" s="136">
        <v>1678</v>
      </c>
      <c r="F12" s="88">
        <v>4.6012942854008997E-2</v>
      </c>
      <c r="G12" s="136">
        <v>1721</v>
      </c>
      <c r="H12" s="88">
        <v>4.5809044691101704E-2</v>
      </c>
      <c r="I12" s="136">
        <v>1779</v>
      </c>
      <c r="J12" s="90">
        <v>4.8167000595657115E-2</v>
      </c>
      <c r="K12" s="136">
        <v>1700</v>
      </c>
      <c r="L12" s="90">
        <v>4.5872797431123345E-2</v>
      </c>
      <c r="M12" s="136">
        <v>1732</v>
      </c>
      <c r="N12" s="90">
        <v>4.7238510841401883E-2</v>
      </c>
      <c r="O12" s="136">
        <v>1393</v>
      </c>
      <c r="P12" s="90">
        <v>5.1646151564585498E-2</v>
      </c>
      <c r="Q12" s="136">
        <v>1543</v>
      </c>
      <c r="R12" s="90">
        <v>5.1669289756554937E-2</v>
      </c>
      <c r="S12" s="136">
        <v>1590</v>
      </c>
      <c r="T12" s="90">
        <v>5.1379822917339883E-2</v>
      </c>
      <c r="U12" s="91">
        <v>3.0460142579390798E-2</v>
      </c>
    </row>
    <row r="13" spans="2:21" ht="21.95" customHeight="1" thickBot="1" x14ac:dyDescent="0.3">
      <c r="B13" s="160" t="s">
        <v>80</v>
      </c>
      <c r="C13" s="135">
        <v>1655</v>
      </c>
      <c r="D13" s="88">
        <v>4.4738193712323952E-2</v>
      </c>
      <c r="E13" s="136">
        <v>1644</v>
      </c>
      <c r="F13" s="88">
        <v>4.5080618624547548E-2</v>
      </c>
      <c r="G13" s="136">
        <v>1631</v>
      </c>
      <c r="H13" s="88">
        <v>4.3413452580585057E-2</v>
      </c>
      <c r="I13" s="136">
        <v>1699</v>
      </c>
      <c r="J13" s="90">
        <v>4.6000974711647803E-2</v>
      </c>
      <c r="K13" s="136">
        <v>1665</v>
      </c>
      <c r="L13" s="90">
        <v>4.4928357484011978E-2</v>
      </c>
      <c r="M13" s="136">
        <v>1593</v>
      </c>
      <c r="N13" s="90">
        <v>4.3447429428610393E-2</v>
      </c>
      <c r="O13" s="136">
        <v>1388</v>
      </c>
      <c r="P13" s="90">
        <v>5.1460774136141182E-2</v>
      </c>
      <c r="Q13" s="136">
        <v>1478</v>
      </c>
      <c r="R13" s="90">
        <v>4.9492683253524426E-2</v>
      </c>
      <c r="S13" s="136">
        <v>1569</v>
      </c>
      <c r="T13" s="90">
        <v>5.0701221482582562E-2</v>
      </c>
      <c r="U13" s="91">
        <v>6.1569688768606225E-2</v>
      </c>
    </row>
    <row r="14" spans="2:21" ht="21.95" customHeight="1" thickTop="1" thickBot="1" x14ac:dyDescent="0.3">
      <c r="B14" s="97" t="s">
        <v>31</v>
      </c>
      <c r="C14" s="142">
        <v>36993</v>
      </c>
      <c r="D14" s="99">
        <v>0.99999999999999989</v>
      </c>
      <c r="E14" s="143">
        <v>36468</v>
      </c>
      <c r="F14" s="99">
        <v>1</v>
      </c>
      <c r="G14" s="143">
        <v>37569</v>
      </c>
      <c r="H14" s="99">
        <v>1</v>
      </c>
      <c r="I14" s="143">
        <v>36934</v>
      </c>
      <c r="J14" s="101">
        <v>1</v>
      </c>
      <c r="K14" s="143">
        <v>37059</v>
      </c>
      <c r="L14" s="101">
        <v>1</v>
      </c>
      <c r="M14" s="143">
        <v>36665</v>
      </c>
      <c r="N14" s="101">
        <v>1</v>
      </c>
      <c r="O14" s="143">
        <v>26972</v>
      </c>
      <c r="P14" s="101">
        <v>1</v>
      </c>
      <c r="Q14" s="143">
        <v>29863</v>
      </c>
      <c r="R14" s="101">
        <v>1.0000000000000002</v>
      </c>
      <c r="S14" s="143">
        <v>30946</v>
      </c>
      <c r="T14" s="101">
        <v>1</v>
      </c>
      <c r="U14" s="102">
        <v>3.6265612965877506E-2</v>
      </c>
    </row>
    <row r="15" spans="2:21" ht="15.75" thickTop="1" x14ac:dyDescent="0.25">
      <c r="B15" s="117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</row>
    <row r="16" spans="2:21" x14ac:dyDescent="0.25">
      <c r="B16" s="81"/>
      <c r="C16" s="81"/>
      <c r="D16" s="81"/>
      <c r="E16" s="81"/>
      <c r="F16" s="81"/>
      <c r="G16" s="81"/>
      <c r="H16" s="81"/>
      <c r="I16" s="82"/>
      <c r="J16" s="81"/>
      <c r="K16" s="82"/>
      <c r="L16" s="81"/>
      <c r="M16" s="82"/>
      <c r="N16" s="81"/>
      <c r="O16" s="82"/>
      <c r="P16" s="81"/>
      <c r="Q16" s="82"/>
      <c r="R16" s="81"/>
      <c r="S16" s="82"/>
      <c r="T16" s="81"/>
      <c r="U16" s="81"/>
    </row>
    <row r="17" spans="2:21" x14ac:dyDescent="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</row>
    <row r="18" spans="2:21" x14ac:dyDescent="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</row>
    <row r="19" spans="2:21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</row>
    <row r="20" spans="2:21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</row>
    <row r="21" spans="2:21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2:21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2:21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2:21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21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21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21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21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21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21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21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21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2:21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2:21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2:21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2:21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2:21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2:21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2:21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2:21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2:21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2:21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2:21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2:21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2:21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2:21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2:21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1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1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2:21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1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2:21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2:21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2:21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2:21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2:21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2:21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2:21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2:21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2:21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2:21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2:21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2:21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21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21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2:21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2:21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2:21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2:21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2:21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2:21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2:21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2:21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2:21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2:21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2:21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21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2:21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2:21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2:21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2:21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2:21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2:21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2:21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2:21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2:21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2:21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2:21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2:21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2:21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2:21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2:21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2:21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2:21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2:21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2:21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2:21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2:21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2:21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2:21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2:21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2:21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2:21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2:21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2:21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2:21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2:21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2:21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2:21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2:21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2:21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2:21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2:21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2:21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2:21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2:21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2:21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2:21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2:21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2:21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2:21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2:21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2:21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2:21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2:21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2:21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2:21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2:21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2:21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2:21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2:21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2:21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2:21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2:21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2:21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2:21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2:21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2:21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2:21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2:21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2:21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2:21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2:21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2:21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2:21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2:21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2:21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2:21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2:21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2:21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2:21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2:21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2:21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2:21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2:21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2:21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2:21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2:21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2:21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2:21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2:21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2:21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2:21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2:21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2:21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2:21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2:21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2:21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2:21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2:21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2:21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2:21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2:21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2:21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2:21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2:21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2:21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2:21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2:21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2:21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2:21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2:21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2:21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2:21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2:21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2:21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2:21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2:21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2:21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2:21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2:21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2:21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2:21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2:21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2:21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2:21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2:21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2:21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2:21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2:21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2:21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2:21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</row>
    <row r="205" spans="2:21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2:21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2:21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2:21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</row>
    <row r="209" spans="2:21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</row>
    <row r="210" spans="2:21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</row>
    <row r="211" spans="2:21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</row>
    <row r="212" spans="2:21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</row>
    <row r="213" spans="2:21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</row>
    <row r="214" spans="2:21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2:21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2:21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</row>
    <row r="217" spans="2:21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</row>
    <row r="218" spans="2:21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</row>
    <row r="219" spans="2:21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</row>
    <row r="220" spans="2:21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2:21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</row>
    <row r="222" spans="2:21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2:21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</row>
    <row r="224" spans="2:21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</row>
    <row r="225" spans="2:21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</row>
    <row r="226" spans="2:21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</row>
    <row r="227" spans="2:21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</row>
    <row r="228" spans="2:21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</row>
    <row r="229" spans="2:21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</row>
    <row r="230" spans="2:21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</row>
    <row r="231" spans="2:21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</row>
    <row r="232" spans="2:21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</row>
    <row r="233" spans="2:21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</row>
    <row r="234" spans="2:21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</row>
    <row r="235" spans="2:21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</row>
    <row r="236" spans="2:21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</row>
    <row r="237" spans="2:21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</row>
    <row r="238" spans="2:21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</row>
    <row r="239" spans="2:21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</row>
    <row r="240" spans="2:21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</row>
    <row r="241" spans="2:21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</row>
    <row r="242" spans="2:21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</row>
    <row r="243" spans="2:21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</row>
    <row r="244" spans="2:21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</row>
    <row r="245" spans="2:21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</row>
    <row r="246" spans="2:21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</row>
    <row r="247" spans="2:21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</row>
    <row r="248" spans="2:21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</row>
    <row r="249" spans="2:21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</row>
    <row r="250" spans="2:21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</row>
    <row r="251" spans="2:21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</row>
    <row r="252" spans="2:21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</row>
    <row r="253" spans="2:21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</row>
    <row r="254" spans="2:21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</row>
    <row r="255" spans="2:21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</row>
    <row r="256" spans="2:21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</row>
    <row r="257" spans="2:21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</row>
    <row r="258" spans="2:21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</row>
    <row r="259" spans="2:21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</row>
    <row r="260" spans="2:21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</row>
    <row r="261" spans="2:21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</row>
    <row r="262" spans="2:21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</row>
    <row r="263" spans="2:21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</row>
    <row r="264" spans="2:21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</row>
    <row r="265" spans="2:21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</row>
    <row r="266" spans="2:21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</row>
    <row r="267" spans="2:21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</row>
    <row r="268" spans="2:21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</row>
    <row r="269" spans="2:21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</row>
    <row r="270" spans="2:21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</row>
    <row r="271" spans="2:21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</row>
    <row r="272" spans="2:21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</row>
    <row r="273" spans="2:21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</row>
    <row r="274" spans="2:21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</row>
    <row r="275" spans="2:21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</row>
    <row r="276" spans="2:21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</row>
    <row r="277" spans="2:21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</row>
    <row r="278" spans="2:21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</row>
    <row r="279" spans="2:21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</row>
    <row r="280" spans="2:21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</row>
    <row r="281" spans="2:21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</row>
    <row r="282" spans="2:21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</row>
    <row r="283" spans="2:21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</row>
    <row r="284" spans="2:21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</row>
    <row r="285" spans="2:21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</row>
    <row r="286" spans="2:21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</row>
    <row r="287" spans="2:21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</row>
    <row r="288" spans="2:21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</row>
    <row r="289" spans="2:21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</row>
    <row r="290" spans="2:21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</row>
    <row r="291" spans="2:21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</row>
    <row r="292" spans="2:21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</row>
    <row r="293" spans="2:21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</row>
    <row r="294" spans="2:21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</row>
    <row r="295" spans="2:21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</row>
    <row r="296" spans="2:21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</row>
    <row r="297" spans="2:21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</row>
    <row r="298" spans="2:21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</row>
  </sheetData>
  <mergeCells count="13">
    <mergeCell ref="B2:U2"/>
    <mergeCell ref="B3:U3"/>
    <mergeCell ref="B4:B6"/>
    <mergeCell ref="I4:J5"/>
    <mergeCell ref="C4:D5"/>
    <mergeCell ref="E4:F5"/>
    <mergeCell ref="G4:H5"/>
    <mergeCell ref="S4:T5"/>
    <mergeCell ref="U4:U6"/>
    <mergeCell ref="K4:L5"/>
    <mergeCell ref="M4:N5"/>
    <mergeCell ref="O4:P5"/>
    <mergeCell ref="Q4:R5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12">
    <tabColor rgb="FF00B050"/>
    <pageSetUpPr fitToPage="1"/>
  </sheetPr>
  <dimension ref="B1:M346"/>
  <sheetViews>
    <sheetView zoomScale="76" zoomScaleNormal="76" workbookViewId="0">
      <selection activeCell="C6" sqref="C6:L13"/>
    </sheetView>
  </sheetViews>
  <sheetFormatPr defaultColWidth="11.42578125" defaultRowHeight="15" x14ac:dyDescent="0.25"/>
  <cols>
    <col min="1" max="1" width="2.7109375" style="81" customWidth="1"/>
    <col min="2" max="12" width="15.7109375" style="63" customWidth="1"/>
    <col min="13" max="13" width="11.42578125" style="269"/>
    <col min="14" max="16384" width="11.42578125" style="81"/>
  </cols>
  <sheetData>
    <row r="1" spans="2:12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2" ht="21.95" customHeight="1" thickTop="1" thickBot="1" x14ac:dyDescent="0.3">
      <c r="B2" s="287" t="s">
        <v>291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2:12" ht="21.95" customHeight="1" thickTop="1" thickBot="1" x14ac:dyDescent="0.3">
      <c r="B3" s="290" t="s">
        <v>245</v>
      </c>
      <c r="C3" s="301" t="s">
        <v>81</v>
      </c>
      <c r="D3" s="301"/>
      <c r="E3" s="301"/>
      <c r="F3" s="301"/>
      <c r="G3" s="301"/>
      <c r="H3" s="301"/>
      <c r="I3" s="301"/>
      <c r="J3" s="301"/>
      <c r="K3" s="302" t="s">
        <v>31</v>
      </c>
      <c r="L3" s="303"/>
    </row>
    <row r="4" spans="2:12" ht="21.95" customHeight="1" thickTop="1" x14ac:dyDescent="0.25">
      <c r="B4" s="291"/>
      <c r="C4" s="293" t="s">
        <v>33</v>
      </c>
      <c r="D4" s="294"/>
      <c r="E4" s="277" t="s">
        <v>193</v>
      </c>
      <c r="F4" s="294"/>
      <c r="G4" s="277" t="s">
        <v>51</v>
      </c>
      <c r="H4" s="294"/>
      <c r="I4" s="297" t="s">
        <v>34</v>
      </c>
      <c r="J4" s="278"/>
      <c r="K4" s="312"/>
      <c r="L4" s="313"/>
    </row>
    <row r="5" spans="2:12" ht="21.95" customHeight="1" thickBot="1" x14ac:dyDescent="0.3">
      <c r="B5" s="292"/>
      <c r="C5" s="255" t="s">
        <v>4</v>
      </c>
      <c r="D5" s="256" t="s">
        <v>5</v>
      </c>
      <c r="E5" s="257" t="s">
        <v>4</v>
      </c>
      <c r="F5" s="256" t="s">
        <v>5</v>
      </c>
      <c r="G5" s="257" t="s">
        <v>4</v>
      </c>
      <c r="H5" s="256" t="s">
        <v>5</v>
      </c>
      <c r="I5" s="257" t="s">
        <v>4</v>
      </c>
      <c r="J5" s="258" t="s">
        <v>5</v>
      </c>
      <c r="K5" s="255" t="s">
        <v>4</v>
      </c>
      <c r="L5" s="259" t="s">
        <v>5</v>
      </c>
    </row>
    <row r="6" spans="2:12" ht="21.95" customHeight="1" thickTop="1" x14ac:dyDescent="0.25">
      <c r="B6" s="159" t="s">
        <v>74</v>
      </c>
      <c r="C6" s="87">
        <v>1745</v>
      </c>
      <c r="D6" s="88">
        <v>0.17603147382225362</v>
      </c>
      <c r="E6" s="89">
        <v>3933</v>
      </c>
      <c r="F6" s="88">
        <v>0.39675174013921116</v>
      </c>
      <c r="G6" s="89">
        <v>248</v>
      </c>
      <c r="H6" s="88">
        <v>2.501765358619994E-2</v>
      </c>
      <c r="I6" s="89">
        <v>0</v>
      </c>
      <c r="J6" s="162">
        <v>0</v>
      </c>
      <c r="K6" s="108">
        <v>5926</v>
      </c>
      <c r="L6" s="109">
        <v>0.19149486201770827</v>
      </c>
    </row>
    <row r="7" spans="2:12" ht="21.95" customHeight="1" x14ac:dyDescent="0.25">
      <c r="B7" s="160" t="s">
        <v>75</v>
      </c>
      <c r="C7" s="87">
        <v>1971</v>
      </c>
      <c r="D7" s="88">
        <v>0.19882981942903258</v>
      </c>
      <c r="E7" s="89">
        <v>3927</v>
      </c>
      <c r="F7" s="88">
        <v>0.3961464743266418</v>
      </c>
      <c r="G7" s="89">
        <v>278</v>
      </c>
      <c r="H7" s="88">
        <v>2.8043982649046707E-2</v>
      </c>
      <c r="I7" s="89">
        <v>1</v>
      </c>
      <c r="J7" s="162">
        <v>1.0087763542822556E-4</v>
      </c>
      <c r="K7" s="108">
        <v>6177</v>
      </c>
      <c r="L7" s="109">
        <v>0.19960576488076004</v>
      </c>
    </row>
    <row r="8" spans="2:12" ht="21.95" customHeight="1" x14ac:dyDescent="0.25">
      <c r="B8" s="160" t="s">
        <v>76</v>
      </c>
      <c r="C8" s="87">
        <v>1598</v>
      </c>
      <c r="D8" s="88">
        <v>0.16120246141430444</v>
      </c>
      <c r="E8" s="89">
        <v>3366</v>
      </c>
      <c r="F8" s="88">
        <v>0.33955412085140724</v>
      </c>
      <c r="G8" s="89">
        <v>188</v>
      </c>
      <c r="H8" s="88">
        <v>1.8964995460506406E-2</v>
      </c>
      <c r="I8" s="89">
        <v>1</v>
      </c>
      <c r="J8" s="162">
        <v>1.0087763542822556E-4</v>
      </c>
      <c r="K8" s="108">
        <v>5153</v>
      </c>
      <c r="L8" s="109">
        <v>0.16651586634783172</v>
      </c>
    </row>
    <row r="9" spans="2:12" ht="21.95" customHeight="1" x14ac:dyDescent="0.25">
      <c r="B9" s="160" t="s">
        <v>77</v>
      </c>
      <c r="C9" s="87">
        <v>1872</v>
      </c>
      <c r="D9" s="88">
        <v>0.18884293352163825</v>
      </c>
      <c r="E9" s="89">
        <v>3705</v>
      </c>
      <c r="F9" s="88">
        <v>0.37375163926157573</v>
      </c>
      <c r="G9" s="89">
        <v>259</v>
      </c>
      <c r="H9" s="88">
        <v>2.6127307575910419E-2</v>
      </c>
      <c r="I9" s="89">
        <v>0</v>
      </c>
      <c r="J9" s="162">
        <v>0</v>
      </c>
      <c r="K9" s="108">
        <v>5836</v>
      </c>
      <c r="L9" s="109">
        <v>0.18858657015446262</v>
      </c>
    </row>
    <row r="10" spans="2:12" ht="21.95" customHeight="1" x14ac:dyDescent="0.25">
      <c r="B10" s="160" t="s">
        <v>78</v>
      </c>
      <c r="C10" s="87">
        <v>1771</v>
      </c>
      <c r="D10" s="88">
        <v>0.17865429234338748</v>
      </c>
      <c r="E10" s="89">
        <v>2729</v>
      </c>
      <c r="F10" s="88">
        <v>0.27529506708362755</v>
      </c>
      <c r="G10" s="89">
        <v>194</v>
      </c>
      <c r="H10" s="88">
        <v>1.9570261273075758E-2</v>
      </c>
      <c r="I10" s="89">
        <v>1</v>
      </c>
      <c r="J10" s="162">
        <v>1.0087763542822556E-4</v>
      </c>
      <c r="K10" s="108">
        <v>4695</v>
      </c>
      <c r="L10" s="109">
        <v>0.15171589219931494</v>
      </c>
    </row>
    <row r="11" spans="2:12" ht="21.95" customHeight="1" x14ac:dyDescent="0.25">
      <c r="B11" s="160" t="s">
        <v>79</v>
      </c>
      <c r="C11" s="87">
        <v>512</v>
      </c>
      <c r="D11" s="88">
        <v>5.1649349339251485E-2</v>
      </c>
      <c r="E11" s="89">
        <v>1019</v>
      </c>
      <c r="F11" s="88">
        <v>0.10279431050136185</v>
      </c>
      <c r="G11" s="89">
        <v>59</v>
      </c>
      <c r="H11" s="88">
        <v>5.9517804902653078E-3</v>
      </c>
      <c r="I11" s="89">
        <v>0</v>
      </c>
      <c r="J11" s="162">
        <v>0</v>
      </c>
      <c r="K11" s="108">
        <v>1590</v>
      </c>
      <c r="L11" s="109">
        <v>5.1379822917339883E-2</v>
      </c>
    </row>
    <row r="12" spans="2:12" ht="21.95" customHeight="1" thickBot="1" x14ac:dyDescent="0.3">
      <c r="B12" s="160" t="s">
        <v>80</v>
      </c>
      <c r="C12" s="87">
        <v>444</v>
      </c>
      <c r="D12" s="88">
        <v>4.4789670130132152E-2</v>
      </c>
      <c r="E12" s="89">
        <v>1059</v>
      </c>
      <c r="F12" s="88">
        <v>0.10682941591849086</v>
      </c>
      <c r="G12" s="89">
        <v>66</v>
      </c>
      <c r="H12" s="88">
        <v>6.6579239382628871E-3</v>
      </c>
      <c r="I12" s="89">
        <v>0</v>
      </c>
      <c r="J12" s="162">
        <v>0</v>
      </c>
      <c r="K12" s="108">
        <v>1569</v>
      </c>
      <c r="L12" s="109">
        <v>5.0701221482582562E-2</v>
      </c>
    </row>
    <row r="13" spans="2:12" ht="21.95" customHeight="1" thickTop="1" thickBot="1" x14ac:dyDescent="0.3">
      <c r="B13" s="97" t="s">
        <v>31</v>
      </c>
      <c r="C13" s="98">
        <v>9913</v>
      </c>
      <c r="D13" s="99">
        <v>1</v>
      </c>
      <c r="E13" s="100">
        <v>19738</v>
      </c>
      <c r="F13" s="99">
        <v>1.9911227680823163</v>
      </c>
      <c r="G13" s="100">
        <v>1292</v>
      </c>
      <c r="H13" s="99">
        <v>0.13033390497326744</v>
      </c>
      <c r="I13" s="100">
        <v>3</v>
      </c>
      <c r="J13" s="101">
        <v>3.026329062846767E-4</v>
      </c>
      <c r="K13" s="98">
        <v>30946</v>
      </c>
      <c r="L13" s="110">
        <v>1</v>
      </c>
    </row>
    <row r="14" spans="2:12" ht="21.95" customHeight="1" thickTop="1" thickBot="1" x14ac:dyDescent="0.3">
      <c r="B14" s="111"/>
      <c r="C14" s="112"/>
      <c r="D14" s="113"/>
      <c r="E14" s="112"/>
      <c r="F14" s="113"/>
      <c r="G14" s="112"/>
      <c r="H14" s="113"/>
      <c r="I14" s="112"/>
      <c r="J14" s="113"/>
      <c r="K14" s="112"/>
      <c r="L14" s="113"/>
    </row>
    <row r="15" spans="2:12" ht="21.95" customHeight="1" thickTop="1" x14ac:dyDescent="0.25">
      <c r="B15" s="114" t="s">
        <v>217</v>
      </c>
      <c r="C15" s="115"/>
      <c r="D15" s="115"/>
      <c r="E15" s="238"/>
      <c r="F15" s="161"/>
      <c r="G15" s="117"/>
      <c r="H15" s="117"/>
      <c r="I15" s="117"/>
      <c r="J15" s="161"/>
      <c r="K15" s="117"/>
      <c r="L15" s="117"/>
    </row>
    <row r="16" spans="2:12" ht="21.95" customHeight="1" thickBot="1" x14ac:dyDescent="0.3">
      <c r="B16" s="119" t="s">
        <v>220</v>
      </c>
      <c r="C16" s="120"/>
      <c r="D16" s="120"/>
      <c r="E16" s="239"/>
      <c r="F16" s="117"/>
      <c r="G16" s="117"/>
      <c r="H16" s="117"/>
      <c r="I16" s="117"/>
      <c r="J16" s="117"/>
      <c r="K16" s="117"/>
      <c r="L16" s="117"/>
    </row>
    <row r="17" spans="2:12" ht="15.75" thickTop="1" x14ac:dyDescent="0.25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2:12" x14ac:dyDescent="0.25"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</row>
    <row r="19" spans="2:12" x14ac:dyDescent="0.25"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</row>
    <row r="20" spans="2:12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2:12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2:12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2:12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2:12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  <row r="25" spans="2:12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</row>
    <row r="26" spans="2:12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</row>
    <row r="27" spans="2:12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2:12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</row>
    <row r="29" spans="2:12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</row>
    <row r="30" spans="2:12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2:12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</row>
    <row r="32" spans="2:12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</row>
    <row r="33" spans="2:12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2:12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</row>
    <row r="35" spans="2:12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2:12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2:12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2:12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2:12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2:12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2:12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2:12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2:12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2:12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2:12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2:12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2:12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2:12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2:12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2:12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2:12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2:12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2:12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2:12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2:12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2:12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2:12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2:12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2:12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2:12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2:12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2:12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2:12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2:12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2:12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2:12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2:12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2:12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2:12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2:12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2:12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2:12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2:12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2:12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2:12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2:12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2:12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2:12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2:12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2:12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2:12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2:12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2:12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2:12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2:12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2:12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2:12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2:12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2:12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2:12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2:12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2:12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2:12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2:12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2:12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2:12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2:12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2:12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2:12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2:12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2:12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2:12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2:12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2:12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2:12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2:12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2:12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2:12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2:12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2:12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2:12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2:12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2:12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</row>
    <row r="195" spans="2:12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2:12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2:12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2:12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2:12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2:12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2:12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</row>
    <row r="202" spans="2:12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2:12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  <row r="204" spans="2:12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</row>
    <row r="205" spans="2:12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</row>
    <row r="206" spans="2:12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</row>
    <row r="207" spans="2:12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</row>
    <row r="208" spans="2:12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</row>
    <row r="209" spans="2:12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</row>
    <row r="210" spans="2:12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</row>
    <row r="211" spans="2:12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</row>
    <row r="212" spans="2:12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2:12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</row>
    <row r="214" spans="2:12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2:12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</row>
    <row r="216" spans="2:12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2:12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</row>
    <row r="218" spans="2:12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</row>
    <row r="219" spans="2:12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</row>
    <row r="220" spans="2:12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</row>
    <row r="221" spans="2:12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</row>
    <row r="222" spans="2:12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</row>
    <row r="223" spans="2:12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</row>
    <row r="224" spans="2:12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</row>
    <row r="225" spans="2:12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</row>
    <row r="226" spans="2:12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</row>
    <row r="227" spans="2:12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2:12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2:12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</row>
    <row r="230" spans="2:12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</row>
    <row r="231" spans="2:12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</row>
    <row r="232" spans="2:12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</row>
    <row r="233" spans="2:12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</row>
    <row r="234" spans="2:12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</row>
    <row r="235" spans="2:12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</row>
    <row r="236" spans="2:12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</row>
    <row r="237" spans="2:12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</row>
    <row r="238" spans="2:12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</row>
    <row r="239" spans="2:12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</row>
    <row r="240" spans="2:12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</row>
    <row r="241" spans="2:12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</row>
    <row r="242" spans="2:12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</row>
    <row r="243" spans="2:12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</row>
    <row r="244" spans="2:12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</row>
    <row r="245" spans="2:12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</row>
    <row r="246" spans="2:12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</row>
    <row r="247" spans="2:12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</row>
    <row r="248" spans="2:12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</row>
    <row r="249" spans="2:12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</row>
    <row r="250" spans="2:12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</row>
    <row r="251" spans="2:12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</row>
    <row r="252" spans="2:12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</row>
    <row r="253" spans="2:12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</row>
    <row r="254" spans="2:12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</row>
    <row r="255" spans="2:12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</row>
    <row r="256" spans="2:12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</row>
    <row r="257" spans="2:12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</row>
    <row r="258" spans="2:12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</row>
    <row r="259" spans="2:12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</row>
    <row r="260" spans="2:12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</row>
    <row r="261" spans="2:12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</row>
    <row r="262" spans="2:12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</row>
    <row r="263" spans="2:12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</row>
    <row r="264" spans="2:12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</row>
    <row r="265" spans="2:12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</row>
    <row r="266" spans="2:12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</row>
    <row r="267" spans="2:12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</row>
    <row r="268" spans="2:12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</row>
    <row r="269" spans="2:12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</row>
    <row r="270" spans="2:12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</row>
    <row r="271" spans="2:12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</row>
    <row r="272" spans="2:12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</row>
    <row r="273" spans="2:12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</row>
    <row r="274" spans="2:12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</row>
    <row r="275" spans="2:12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2:12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2:12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</row>
    <row r="278" spans="2:12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</row>
    <row r="279" spans="2:12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</row>
    <row r="280" spans="2:12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</row>
    <row r="281" spans="2:12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</row>
    <row r="282" spans="2:12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</row>
    <row r="283" spans="2:12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</row>
    <row r="284" spans="2:12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</row>
    <row r="285" spans="2:12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</row>
    <row r="286" spans="2:12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</row>
    <row r="287" spans="2:12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</row>
    <row r="288" spans="2:12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</row>
    <row r="289" spans="2:12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</row>
    <row r="290" spans="2:12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</row>
    <row r="291" spans="2:12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</row>
    <row r="292" spans="2:12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pans="2:12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</row>
    <row r="294" spans="2:12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</row>
    <row r="295" spans="2:12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</row>
    <row r="296" spans="2:12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</row>
    <row r="297" spans="2:12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</row>
    <row r="298" spans="2:12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</row>
    <row r="299" spans="2:12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</row>
    <row r="300" spans="2:12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</row>
    <row r="301" spans="2:12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</row>
    <row r="302" spans="2:12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</row>
    <row r="303" spans="2:12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</row>
    <row r="304" spans="2:12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</row>
    <row r="305" spans="2:12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</row>
    <row r="306" spans="2:12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</row>
    <row r="307" spans="2:12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</row>
    <row r="308" spans="2:12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</row>
    <row r="309" spans="2:12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</row>
    <row r="310" spans="2:12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</row>
    <row r="311" spans="2:12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</row>
    <row r="312" spans="2:12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</row>
    <row r="313" spans="2:12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</row>
    <row r="314" spans="2:12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</row>
    <row r="315" spans="2:12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</row>
    <row r="316" spans="2:12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</row>
    <row r="317" spans="2:12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</row>
    <row r="318" spans="2:12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</row>
    <row r="319" spans="2:12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</row>
    <row r="320" spans="2:12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</row>
    <row r="321" spans="2:12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</row>
    <row r="322" spans="2:12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</row>
    <row r="323" spans="2:12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</row>
    <row r="324" spans="2:12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</row>
    <row r="325" spans="2:12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</row>
    <row r="326" spans="2:12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</row>
    <row r="327" spans="2:12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</row>
    <row r="328" spans="2:12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</row>
    <row r="329" spans="2:12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</row>
    <row r="330" spans="2:12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</row>
    <row r="331" spans="2:12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</row>
    <row r="332" spans="2:12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</row>
    <row r="333" spans="2:12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</row>
    <row r="334" spans="2:12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</row>
    <row r="335" spans="2:12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</row>
    <row r="336" spans="2:12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</row>
    <row r="337" spans="2:12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</row>
    <row r="338" spans="2:12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</row>
    <row r="339" spans="2:12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</row>
    <row r="340" spans="2:12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</row>
    <row r="341" spans="2:12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</row>
    <row r="342" spans="2:12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</row>
    <row r="343" spans="2:12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</row>
    <row r="344" spans="2:12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</row>
    <row r="345" spans="2:12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</row>
    <row r="346" spans="2:12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13">
    <tabColor rgb="FF00B050"/>
    <pageSetUpPr fitToPage="1"/>
  </sheetPr>
  <dimension ref="B1:X303"/>
  <sheetViews>
    <sheetView zoomScale="80" zoomScaleNormal="80" workbookViewId="0">
      <selection activeCell="C8" sqref="C8:W15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23" width="12.7109375" style="63" customWidth="1"/>
    <col min="24" max="24" width="11.42578125" style="269"/>
    <col min="25" max="16384" width="11.42578125" style="81"/>
  </cols>
  <sheetData>
    <row r="1" spans="2:23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2:23" ht="24.95" customHeight="1" thickTop="1" thickBot="1" x14ac:dyDescent="0.3">
      <c r="B2" s="287" t="s">
        <v>292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60"/>
    </row>
    <row r="3" spans="2:23" ht="24.95" customHeight="1" thickTop="1" thickBot="1" x14ac:dyDescent="0.3">
      <c r="B3" s="290" t="s">
        <v>245</v>
      </c>
      <c r="C3" s="301" t="s">
        <v>35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2" t="s">
        <v>31</v>
      </c>
      <c r="W3" s="303"/>
    </row>
    <row r="4" spans="2:23" ht="24.95" customHeight="1" thickTop="1" thickBot="1" x14ac:dyDescent="0.3">
      <c r="B4" s="361"/>
      <c r="C4" s="335" t="s">
        <v>36</v>
      </c>
      <c r="D4" s="362"/>
      <c r="E4" s="362"/>
      <c r="F4" s="362"/>
      <c r="G4" s="362"/>
      <c r="H4" s="362"/>
      <c r="I4" s="362"/>
      <c r="J4" s="362"/>
      <c r="K4" s="363"/>
      <c r="L4" s="335" t="s">
        <v>37</v>
      </c>
      <c r="M4" s="301"/>
      <c r="N4" s="301"/>
      <c r="O4" s="301"/>
      <c r="P4" s="301"/>
      <c r="Q4" s="301"/>
      <c r="R4" s="301"/>
      <c r="S4" s="301"/>
      <c r="T4" s="301"/>
      <c r="U4" s="311"/>
      <c r="V4" s="312"/>
      <c r="W4" s="313"/>
    </row>
    <row r="5" spans="2:23" ht="24.95" customHeight="1" thickTop="1" thickBot="1" x14ac:dyDescent="0.3">
      <c r="B5" s="361"/>
      <c r="C5" s="335" t="s">
        <v>81</v>
      </c>
      <c r="D5" s="301"/>
      <c r="E5" s="301"/>
      <c r="F5" s="301"/>
      <c r="G5" s="301"/>
      <c r="H5" s="301"/>
      <c r="I5" s="301"/>
      <c r="J5" s="293" t="s">
        <v>31</v>
      </c>
      <c r="K5" s="278"/>
      <c r="L5" s="301" t="s">
        <v>81</v>
      </c>
      <c r="M5" s="301"/>
      <c r="N5" s="301"/>
      <c r="O5" s="301"/>
      <c r="P5" s="301"/>
      <c r="Q5" s="301"/>
      <c r="R5" s="301"/>
      <c r="S5" s="301"/>
      <c r="T5" s="293" t="s">
        <v>31</v>
      </c>
      <c r="U5" s="278"/>
      <c r="V5" s="312"/>
      <c r="W5" s="313"/>
    </row>
    <row r="6" spans="2:23" ht="24.95" customHeight="1" thickTop="1" x14ac:dyDescent="0.25">
      <c r="B6" s="361"/>
      <c r="C6" s="293" t="s">
        <v>33</v>
      </c>
      <c r="D6" s="294"/>
      <c r="E6" s="277" t="s">
        <v>193</v>
      </c>
      <c r="F6" s="294"/>
      <c r="G6" s="277" t="s">
        <v>51</v>
      </c>
      <c r="H6" s="294"/>
      <c r="I6" s="163" t="s">
        <v>34</v>
      </c>
      <c r="J6" s="355"/>
      <c r="K6" s="358"/>
      <c r="L6" s="293" t="s">
        <v>33</v>
      </c>
      <c r="M6" s="294"/>
      <c r="N6" s="277" t="s">
        <v>193</v>
      </c>
      <c r="O6" s="294"/>
      <c r="P6" s="277" t="s">
        <v>51</v>
      </c>
      <c r="Q6" s="294"/>
      <c r="R6" s="354" t="s">
        <v>34</v>
      </c>
      <c r="S6" s="354"/>
      <c r="T6" s="355"/>
      <c r="U6" s="358"/>
      <c r="V6" s="312"/>
      <c r="W6" s="313"/>
    </row>
    <row r="7" spans="2:23" ht="24.95" customHeight="1" thickBot="1" x14ac:dyDescent="0.3">
      <c r="B7" s="331"/>
      <c r="C7" s="255" t="s">
        <v>4</v>
      </c>
      <c r="D7" s="256" t="s">
        <v>5</v>
      </c>
      <c r="E7" s="257" t="s">
        <v>4</v>
      </c>
      <c r="F7" s="256" t="s">
        <v>5</v>
      </c>
      <c r="G7" s="257" t="s">
        <v>4</v>
      </c>
      <c r="H7" s="256" t="s">
        <v>5</v>
      </c>
      <c r="I7" s="258" t="s">
        <v>4</v>
      </c>
      <c r="J7" s="255" t="s">
        <v>4</v>
      </c>
      <c r="K7" s="259" t="s">
        <v>5</v>
      </c>
      <c r="L7" s="255" t="s">
        <v>4</v>
      </c>
      <c r="M7" s="256" t="s">
        <v>5</v>
      </c>
      <c r="N7" s="257" t="s">
        <v>4</v>
      </c>
      <c r="O7" s="256" t="s">
        <v>5</v>
      </c>
      <c r="P7" s="257" t="s">
        <v>4</v>
      </c>
      <c r="Q7" s="256" t="s">
        <v>5</v>
      </c>
      <c r="R7" s="257" t="s">
        <v>4</v>
      </c>
      <c r="S7" s="258" t="s">
        <v>5</v>
      </c>
      <c r="T7" s="255" t="s">
        <v>4</v>
      </c>
      <c r="U7" s="259" t="s">
        <v>5</v>
      </c>
      <c r="V7" s="255" t="s">
        <v>4</v>
      </c>
      <c r="W7" s="259" t="s">
        <v>5</v>
      </c>
    </row>
    <row r="8" spans="2:23" ht="21.95" customHeight="1" thickTop="1" x14ac:dyDescent="0.25">
      <c r="B8" s="160" t="s">
        <v>74</v>
      </c>
      <c r="C8" s="87">
        <v>1013</v>
      </c>
      <c r="D8" s="125">
        <v>0.17507777393708954</v>
      </c>
      <c r="E8" s="89">
        <v>1737</v>
      </c>
      <c r="F8" s="125">
        <v>0.2069088743299583</v>
      </c>
      <c r="G8" s="89">
        <v>110</v>
      </c>
      <c r="H8" s="125">
        <v>0.18900343642611683</v>
      </c>
      <c r="I8" s="164">
        <v>0</v>
      </c>
      <c r="J8" s="87">
        <v>2860</v>
      </c>
      <c r="K8" s="126">
        <v>0.19372756214861478</v>
      </c>
      <c r="L8" s="87">
        <v>732</v>
      </c>
      <c r="M8" s="125">
        <v>0.17736854858250545</v>
      </c>
      <c r="N8" s="89">
        <v>2196</v>
      </c>
      <c r="O8" s="125">
        <v>0.19359957683152604</v>
      </c>
      <c r="P8" s="89">
        <v>138</v>
      </c>
      <c r="Q8" s="125">
        <v>0.19436619718309858</v>
      </c>
      <c r="R8" s="89">
        <v>0</v>
      </c>
      <c r="S8" s="165">
        <v>0</v>
      </c>
      <c r="T8" s="108">
        <v>3066</v>
      </c>
      <c r="U8" s="126">
        <v>0.18945807328678244</v>
      </c>
      <c r="V8" s="108">
        <v>5926</v>
      </c>
      <c r="W8" s="126">
        <v>0.19149486201770827</v>
      </c>
    </row>
    <row r="9" spans="2:23" ht="21.95" customHeight="1" x14ac:dyDescent="0.25">
      <c r="B9" s="160" t="s">
        <v>75</v>
      </c>
      <c r="C9" s="87">
        <v>1211</v>
      </c>
      <c r="D9" s="125">
        <v>0.20929830625648116</v>
      </c>
      <c r="E9" s="89">
        <v>1678</v>
      </c>
      <c r="F9" s="125">
        <v>0.19988088147706967</v>
      </c>
      <c r="G9" s="89">
        <v>135</v>
      </c>
      <c r="H9" s="125">
        <v>0.23195876288659795</v>
      </c>
      <c r="I9" s="164">
        <v>0</v>
      </c>
      <c r="J9" s="108">
        <v>3024</v>
      </c>
      <c r="K9" s="126">
        <v>0.20483641536273114</v>
      </c>
      <c r="L9" s="87">
        <v>760</v>
      </c>
      <c r="M9" s="125">
        <v>0.18415313787254664</v>
      </c>
      <c r="N9" s="89">
        <v>2249</v>
      </c>
      <c r="O9" s="125">
        <v>0.19827206206470951</v>
      </c>
      <c r="P9" s="89">
        <v>143</v>
      </c>
      <c r="Q9" s="125">
        <v>0.20140845070422536</v>
      </c>
      <c r="R9" s="89">
        <v>1</v>
      </c>
      <c r="S9" s="165">
        <v>0.33333333333333331</v>
      </c>
      <c r="T9" s="108">
        <v>3153</v>
      </c>
      <c r="U9" s="126">
        <v>0.19483408515108447</v>
      </c>
      <c r="V9" s="108">
        <v>6177</v>
      </c>
      <c r="W9" s="126">
        <v>0.19960576488076004</v>
      </c>
    </row>
    <row r="10" spans="2:23" ht="21.95" customHeight="1" x14ac:dyDescent="0.25">
      <c r="B10" s="160" t="s">
        <v>76</v>
      </c>
      <c r="C10" s="87">
        <v>875</v>
      </c>
      <c r="D10" s="125">
        <v>0.15122709989630143</v>
      </c>
      <c r="E10" s="89">
        <v>1330</v>
      </c>
      <c r="F10" s="125">
        <v>0.15842763549731984</v>
      </c>
      <c r="G10" s="89">
        <v>77</v>
      </c>
      <c r="H10" s="125">
        <v>0.13230240549828179</v>
      </c>
      <c r="I10" s="164">
        <v>0</v>
      </c>
      <c r="J10" s="108">
        <v>2282</v>
      </c>
      <c r="K10" s="126">
        <v>0.15457562825983878</v>
      </c>
      <c r="L10" s="87">
        <v>723</v>
      </c>
      <c r="M10" s="125">
        <v>0.17518778773927793</v>
      </c>
      <c r="N10" s="89">
        <v>2036</v>
      </c>
      <c r="O10" s="125">
        <v>0.17949396103323637</v>
      </c>
      <c r="P10" s="89">
        <v>111</v>
      </c>
      <c r="Q10" s="125">
        <v>0.1563380281690141</v>
      </c>
      <c r="R10" s="89">
        <v>1</v>
      </c>
      <c r="S10" s="165">
        <v>0.33333333333333331</v>
      </c>
      <c r="T10" s="108">
        <v>2871</v>
      </c>
      <c r="U10" s="126">
        <v>0.1774083915219675</v>
      </c>
      <c r="V10" s="108">
        <v>5153</v>
      </c>
      <c r="W10" s="126">
        <v>0.16651586634783172</v>
      </c>
    </row>
    <row r="11" spans="2:23" ht="21.95" customHeight="1" x14ac:dyDescent="0.25">
      <c r="B11" s="160" t="s">
        <v>77</v>
      </c>
      <c r="C11" s="87">
        <v>1157</v>
      </c>
      <c r="D11" s="125">
        <v>0.199965433805738</v>
      </c>
      <c r="E11" s="89">
        <v>1694</v>
      </c>
      <c r="F11" s="125">
        <v>0.20178677784395474</v>
      </c>
      <c r="G11" s="89">
        <v>126</v>
      </c>
      <c r="H11" s="125">
        <v>0.21649484536082475</v>
      </c>
      <c r="I11" s="164">
        <v>0</v>
      </c>
      <c r="J11" s="108">
        <v>2977</v>
      </c>
      <c r="K11" s="126">
        <v>0.20165278060014902</v>
      </c>
      <c r="L11" s="87">
        <v>715</v>
      </c>
      <c r="M11" s="125">
        <v>0.17324933365640902</v>
      </c>
      <c r="N11" s="89">
        <v>2011</v>
      </c>
      <c r="O11" s="125">
        <v>0.1772899585647536</v>
      </c>
      <c r="P11" s="89">
        <v>133</v>
      </c>
      <c r="Q11" s="125">
        <v>0.18732394366197183</v>
      </c>
      <c r="R11" s="89">
        <v>0</v>
      </c>
      <c r="S11" s="165">
        <v>0</v>
      </c>
      <c r="T11" s="108">
        <v>2859</v>
      </c>
      <c r="U11" s="126">
        <v>0.17666687264413272</v>
      </c>
      <c r="V11" s="108">
        <v>5836</v>
      </c>
      <c r="W11" s="126">
        <v>0.18858657015446262</v>
      </c>
    </row>
    <row r="12" spans="2:23" ht="21.95" customHeight="1" x14ac:dyDescent="0.25">
      <c r="B12" s="160" t="s">
        <v>78</v>
      </c>
      <c r="C12" s="87">
        <v>1063</v>
      </c>
      <c r="D12" s="125">
        <v>0.18371932250259246</v>
      </c>
      <c r="E12" s="89">
        <v>1263</v>
      </c>
      <c r="F12" s="125">
        <v>0.15044669446098868</v>
      </c>
      <c r="G12" s="89">
        <v>99</v>
      </c>
      <c r="H12" s="125">
        <v>0.17010309278350516</v>
      </c>
      <c r="I12" s="164">
        <v>0</v>
      </c>
      <c r="J12" s="108">
        <v>2425</v>
      </c>
      <c r="K12" s="126">
        <v>0.16426200636726954</v>
      </c>
      <c r="L12" s="87">
        <v>708</v>
      </c>
      <c r="M12" s="125">
        <v>0.17155318633389871</v>
      </c>
      <c r="N12" s="89">
        <v>1466</v>
      </c>
      <c r="O12" s="125">
        <v>0.12924270475182933</v>
      </c>
      <c r="P12" s="89">
        <v>95</v>
      </c>
      <c r="Q12" s="125">
        <v>0.13380281690140844</v>
      </c>
      <c r="R12" s="89">
        <v>1</v>
      </c>
      <c r="S12" s="165">
        <v>0.33333333333333331</v>
      </c>
      <c r="T12" s="108">
        <v>2270</v>
      </c>
      <c r="U12" s="126">
        <v>0.1402706543904097</v>
      </c>
      <c r="V12" s="108">
        <v>4695</v>
      </c>
      <c r="W12" s="126">
        <v>0.15171589219931494</v>
      </c>
    </row>
    <row r="13" spans="2:23" ht="21.95" customHeight="1" x14ac:dyDescent="0.25">
      <c r="B13" s="160" t="s">
        <v>79</v>
      </c>
      <c r="C13" s="87">
        <v>251</v>
      </c>
      <c r="D13" s="125">
        <v>4.3380573798824748E-2</v>
      </c>
      <c r="E13" s="89">
        <v>348</v>
      </c>
      <c r="F13" s="125">
        <v>4.145324597974985E-2</v>
      </c>
      <c r="G13" s="89">
        <v>15</v>
      </c>
      <c r="H13" s="125">
        <v>2.5773195876288658E-2</v>
      </c>
      <c r="I13" s="164">
        <v>0</v>
      </c>
      <c r="J13" s="108">
        <v>614</v>
      </c>
      <c r="K13" s="126">
        <v>4.1590462643094225E-2</v>
      </c>
      <c r="L13" s="87">
        <v>261</v>
      </c>
      <c r="M13" s="125">
        <v>6.3242064453598257E-2</v>
      </c>
      <c r="N13" s="89">
        <v>671</v>
      </c>
      <c r="O13" s="125">
        <v>5.9155426254077402E-2</v>
      </c>
      <c r="P13" s="89">
        <v>44</v>
      </c>
      <c r="Q13" s="125">
        <v>6.1971830985915494E-2</v>
      </c>
      <c r="R13" s="89">
        <v>0</v>
      </c>
      <c r="S13" s="165">
        <v>0</v>
      </c>
      <c r="T13" s="108">
        <v>976</v>
      </c>
      <c r="U13" s="126">
        <v>6.031020206389421E-2</v>
      </c>
      <c r="V13" s="108">
        <v>1590</v>
      </c>
      <c r="W13" s="126">
        <v>5.1379822917339883E-2</v>
      </c>
    </row>
    <row r="14" spans="2:23" ht="21.95" customHeight="1" thickBot="1" x14ac:dyDescent="0.3">
      <c r="B14" s="160" t="s">
        <v>80</v>
      </c>
      <c r="C14" s="87">
        <v>216</v>
      </c>
      <c r="D14" s="125">
        <v>3.7331489802972691E-2</v>
      </c>
      <c r="E14" s="89">
        <v>345</v>
      </c>
      <c r="F14" s="125">
        <v>4.1095890410958902E-2</v>
      </c>
      <c r="G14" s="89">
        <v>20</v>
      </c>
      <c r="H14" s="125">
        <v>3.4364261168384883E-2</v>
      </c>
      <c r="I14" s="164">
        <v>0</v>
      </c>
      <c r="J14" s="108">
        <v>581</v>
      </c>
      <c r="K14" s="126">
        <v>3.9355144618302515E-2</v>
      </c>
      <c r="L14" s="87">
        <v>228</v>
      </c>
      <c r="M14" s="125">
        <v>5.5245941361763994E-2</v>
      </c>
      <c r="N14" s="89">
        <v>714</v>
      </c>
      <c r="O14" s="125">
        <v>6.2946310499867764E-2</v>
      </c>
      <c r="P14" s="89">
        <v>46</v>
      </c>
      <c r="Q14" s="125">
        <v>6.4788732394366194E-2</v>
      </c>
      <c r="R14" s="89">
        <v>0</v>
      </c>
      <c r="S14" s="165">
        <v>0</v>
      </c>
      <c r="T14" s="108">
        <v>988</v>
      </c>
      <c r="U14" s="126">
        <v>6.1051720941728976E-2</v>
      </c>
      <c r="V14" s="108">
        <v>1569</v>
      </c>
      <c r="W14" s="126">
        <v>5.0701221482582562E-2</v>
      </c>
    </row>
    <row r="15" spans="2:23" ht="21.95" customHeight="1" thickTop="1" thickBot="1" x14ac:dyDescent="0.3">
      <c r="B15" s="97" t="s">
        <v>31</v>
      </c>
      <c r="C15" s="98">
        <v>5786</v>
      </c>
      <c r="D15" s="129">
        <v>1</v>
      </c>
      <c r="E15" s="100">
        <v>8395</v>
      </c>
      <c r="F15" s="129">
        <v>1</v>
      </c>
      <c r="G15" s="100">
        <v>582</v>
      </c>
      <c r="H15" s="129">
        <v>1</v>
      </c>
      <c r="I15" s="166">
        <v>0</v>
      </c>
      <c r="J15" s="98">
        <v>14763</v>
      </c>
      <c r="K15" s="131">
        <v>0.99999999999999989</v>
      </c>
      <c r="L15" s="98">
        <v>4127</v>
      </c>
      <c r="M15" s="129">
        <v>1</v>
      </c>
      <c r="N15" s="100">
        <v>11343</v>
      </c>
      <c r="O15" s="129">
        <v>1</v>
      </c>
      <c r="P15" s="100">
        <v>710</v>
      </c>
      <c r="Q15" s="129">
        <v>1</v>
      </c>
      <c r="R15" s="100">
        <v>3</v>
      </c>
      <c r="S15" s="130">
        <v>1</v>
      </c>
      <c r="T15" s="98">
        <v>16183</v>
      </c>
      <c r="U15" s="131">
        <v>1.0000000000000002</v>
      </c>
      <c r="V15" s="98">
        <v>30946</v>
      </c>
      <c r="W15" s="131">
        <v>1</v>
      </c>
    </row>
    <row r="16" spans="2:23" ht="21.95" customHeight="1" thickTop="1" thickBot="1" x14ac:dyDescent="0.3">
      <c r="B16" s="111"/>
      <c r="C16" s="112"/>
      <c r="D16" s="132"/>
      <c r="E16" s="112"/>
      <c r="F16" s="132"/>
      <c r="G16" s="112"/>
      <c r="H16" s="132"/>
      <c r="I16" s="112"/>
      <c r="J16" s="112"/>
      <c r="K16" s="132"/>
      <c r="L16" s="112"/>
      <c r="M16" s="132"/>
      <c r="N16" s="112"/>
      <c r="O16" s="132"/>
      <c r="P16" s="112"/>
      <c r="Q16" s="132"/>
      <c r="R16" s="112"/>
      <c r="S16" s="132"/>
      <c r="T16" s="112"/>
      <c r="U16" s="132"/>
      <c r="V16" s="112"/>
      <c r="W16" s="132"/>
    </row>
    <row r="17" spans="2:23" ht="21.95" customHeight="1" thickTop="1" x14ac:dyDescent="0.25">
      <c r="B17" s="114" t="s">
        <v>217</v>
      </c>
      <c r="C17" s="115"/>
      <c r="D17" s="115"/>
      <c r="E17" s="116"/>
      <c r="F17" s="161"/>
      <c r="G17" s="117"/>
      <c r="H17" s="117"/>
      <c r="I17" s="117"/>
      <c r="J17" s="161"/>
      <c r="K17" s="117"/>
      <c r="L17" s="117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2:23" ht="21.95" customHeight="1" thickBot="1" x14ac:dyDescent="0.3">
      <c r="B18" s="119" t="s">
        <v>218</v>
      </c>
      <c r="C18" s="120"/>
      <c r="D18" s="120"/>
      <c r="E18" s="121"/>
      <c r="F18" s="117"/>
      <c r="G18" s="117"/>
      <c r="H18" s="117"/>
      <c r="I18" s="117"/>
      <c r="J18" s="117"/>
      <c r="K18" s="117"/>
      <c r="L18" s="117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</row>
    <row r="19" spans="2:23" ht="15.75" thickTop="1" x14ac:dyDescent="0.25">
      <c r="B19" s="117"/>
      <c r="C19" s="117"/>
      <c r="D19" s="117"/>
      <c r="E19" s="117"/>
      <c r="F19" s="117"/>
      <c r="G19" s="117"/>
      <c r="H19" s="117"/>
      <c r="I19" s="117"/>
      <c r="J19" s="118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17"/>
      <c r="V19" s="117"/>
      <c r="W19" s="117"/>
    </row>
    <row r="20" spans="2:23" x14ac:dyDescent="0.25">
      <c r="B20" s="117"/>
      <c r="C20" s="117"/>
      <c r="D20" s="117"/>
      <c r="E20" s="117"/>
      <c r="F20" s="117"/>
      <c r="G20" s="117"/>
      <c r="H20" s="117"/>
      <c r="I20" s="117"/>
      <c r="J20" s="118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17"/>
      <c r="V20" s="117"/>
      <c r="W20" s="117"/>
    </row>
    <row r="21" spans="2:23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</row>
    <row r="22" spans="2:23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</row>
    <row r="23" spans="2:23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</row>
    <row r="24" spans="2:23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pans="2:23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</row>
    <row r="26" spans="2:23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</row>
    <row r="27" spans="2:23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</row>
    <row r="28" spans="2:23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</row>
    <row r="29" spans="2:23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</row>
    <row r="30" spans="2:23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</row>
    <row r="31" spans="2:23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</row>
    <row r="32" spans="2:23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</row>
    <row r="33" spans="2:23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2:23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</row>
    <row r="35" spans="2:23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</row>
    <row r="36" spans="2:23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</row>
    <row r="37" spans="2:23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</row>
    <row r="38" spans="2:2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</row>
    <row r="39" spans="2:2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</row>
    <row r="40" spans="2:2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</row>
    <row r="41" spans="2:2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</row>
    <row r="42" spans="2:2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</row>
    <row r="43" spans="2:2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</row>
    <row r="44" spans="2:2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</row>
    <row r="45" spans="2:2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</row>
    <row r="46" spans="2:2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</row>
    <row r="47" spans="2:2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</row>
    <row r="48" spans="2:2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</row>
    <row r="49" spans="2:23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</row>
    <row r="50" spans="2:23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</row>
    <row r="51" spans="2:23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</row>
    <row r="52" spans="2:23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</row>
    <row r="53" spans="2:23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</row>
    <row r="54" spans="2:23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</row>
    <row r="55" spans="2:23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</row>
    <row r="56" spans="2:23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</row>
    <row r="57" spans="2:23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</row>
    <row r="58" spans="2:23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</row>
    <row r="59" spans="2:23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</row>
    <row r="60" spans="2:23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</row>
    <row r="61" spans="2:23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</row>
    <row r="62" spans="2:23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</row>
    <row r="63" spans="2:23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</row>
    <row r="64" spans="2:23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</row>
    <row r="65" spans="2:23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</row>
    <row r="66" spans="2:23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</row>
    <row r="67" spans="2:23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</row>
    <row r="68" spans="2:23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</row>
    <row r="69" spans="2:23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</row>
    <row r="70" spans="2:23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</row>
    <row r="71" spans="2:23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</row>
    <row r="72" spans="2:23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</row>
    <row r="73" spans="2:23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</row>
    <row r="74" spans="2:23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</row>
    <row r="75" spans="2:23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</row>
    <row r="76" spans="2:23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</row>
    <row r="77" spans="2:23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</row>
    <row r="78" spans="2:23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</row>
    <row r="79" spans="2:23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</row>
    <row r="80" spans="2:23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</row>
    <row r="81" spans="2:23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</row>
    <row r="82" spans="2:23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</row>
    <row r="83" spans="2:23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</row>
    <row r="84" spans="2:23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</row>
    <row r="85" spans="2:23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</row>
    <row r="86" spans="2:23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</row>
    <row r="87" spans="2:23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</row>
    <row r="88" spans="2:23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</row>
    <row r="89" spans="2:23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</row>
    <row r="90" spans="2:23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</row>
    <row r="91" spans="2:23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</row>
    <row r="92" spans="2:23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</row>
    <row r="93" spans="2:23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</row>
    <row r="94" spans="2:23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</row>
    <row r="95" spans="2:23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</row>
    <row r="96" spans="2:23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</row>
    <row r="97" spans="2:23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</row>
    <row r="98" spans="2:23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</row>
    <row r="99" spans="2:23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</row>
    <row r="100" spans="2:23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</row>
    <row r="101" spans="2:23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</row>
    <row r="102" spans="2:23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</row>
    <row r="103" spans="2:23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</row>
    <row r="104" spans="2:23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</row>
    <row r="105" spans="2:23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</row>
    <row r="106" spans="2:23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</row>
    <row r="107" spans="2:23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2:23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2:23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2:23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2:23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2:23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</row>
    <row r="113" spans="2:23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</row>
    <row r="114" spans="2:23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</row>
    <row r="115" spans="2:23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</row>
    <row r="116" spans="2:23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</row>
    <row r="117" spans="2:23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</row>
    <row r="118" spans="2:23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</row>
    <row r="119" spans="2:23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</row>
    <row r="120" spans="2:23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</row>
    <row r="121" spans="2:23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</row>
    <row r="122" spans="2:23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</row>
    <row r="123" spans="2:23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</row>
    <row r="124" spans="2:23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</row>
    <row r="125" spans="2:23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</row>
    <row r="126" spans="2:23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</row>
    <row r="127" spans="2:23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</row>
    <row r="128" spans="2:23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</row>
    <row r="129" spans="2:23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</row>
    <row r="130" spans="2:23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</row>
    <row r="131" spans="2:23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</row>
    <row r="132" spans="2:23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</row>
    <row r="133" spans="2:23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</row>
    <row r="134" spans="2:23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</row>
    <row r="135" spans="2:23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</row>
    <row r="136" spans="2:23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</row>
    <row r="137" spans="2:23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</row>
    <row r="138" spans="2:23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</row>
    <row r="139" spans="2:23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</row>
    <row r="140" spans="2:23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</row>
    <row r="141" spans="2:23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</row>
    <row r="142" spans="2:23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</row>
    <row r="143" spans="2:23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</row>
    <row r="144" spans="2:23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</row>
    <row r="145" spans="2:23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</row>
    <row r="146" spans="2:23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</row>
    <row r="147" spans="2:23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</row>
    <row r="148" spans="2:23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</row>
    <row r="149" spans="2:23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</row>
    <row r="150" spans="2:23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</row>
    <row r="151" spans="2:23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</row>
    <row r="152" spans="2:23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</row>
    <row r="153" spans="2:23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</row>
    <row r="154" spans="2:23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</row>
    <row r="155" spans="2:23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</row>
    <row r="156" spans="2:23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</row>
    <row r="157" spans="2:23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</row>
    <row r="158" spans="2:23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</row>
    <row r="159" spans="2:23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</row>
    <row r="160" spans="2:23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</row>
    <row r="161" spans="2:23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</row>
    <row r="162" spans="2:23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</row>
    <row r="163" spans="2:23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</row>
    <row r="164" spans="2:23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</row>
    <row r="165" spans="2:23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</row>
    <row r="166" spans="2:23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</row>
    <row r="167" spans="2:23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</row>
    <row r="168" spans="2:23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</row>
    <row r="169" spans="2:23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</row>
    <row r="170" spans="2:23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</row>
    <row r="171" spans="2:23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</row>
    <row r="172" spans="2:23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</row>
    <row r="173" spans="2:23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</row>
    <row r="174" spans="2:23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</row>
    <row r="175" spans="2:23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</row>
    <row r="176" spans="2:23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</row>
    <row r="177" spans="2:23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</row>
    <row r="178" spans="2:23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</row>
    <row r="179" spans="2:23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</row>
    <row r="180" spans="2:23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</row>
    <row r="181" spans="2:23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</row>
    <row r="182" spans="2:23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</row>
    <row r="183" spans="2:23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</row>
    <row r="184" spans="2:23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</row>
    <row r="185" spans="2:23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</row>
    <row r="186" spans="2:23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</row>
    <row r="187" spans="2:23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</row>
    <row r="188" spans="2:23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</row>
    <row r="189" spans="2:23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</row>
    <row r="190" spans="2:23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</row>
    <row r="191" spans="2:23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</row>
    <row r="192" spans="2:23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</row>
    <row r="193" spans="2:23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</row>
    <row r="194" spans="2:23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</row>
    <row r="195" spans="2:23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</row>
    <row r="196" spans="2:23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</row>
    <row r="197" spans="2:23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</row>
    <row r="198" spans="2:23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</row>
    <row r="199" spans="2:23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</row>
    <row r="200" spans="2:23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</row>
    <row r="201" spans="2:23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</row>
    <row r="202" spans="2:23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</row>
    <row r="203" spans="2:23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</row>
    <row r="204" spans="2:23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</row>
    <row r="205" spans="2:23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</row>
    <row r="206" spans="2:23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</row>
    <row r="207" spans="2:23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</row>
    <row r="208" spans="2:23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</row>
    <row r="209" spans="2:23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</row>
    <row r="210" spans="2:23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</row>
    <row r="211" spans="2:23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</row>
    <row r="212" spans="2:23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</row>
    <row r="213" spans="2:23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</row>
    <row r="214" spans="2:23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</row>
    <row r="215" spans="2:23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</row>
    <row r="216" spans="2:23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</row>
    <row r="217" spans="2:23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</row>
    <row r="218" spans="2:23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</row>
    <row r="219" spans="2:23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</row>
    <row r="220" spans="2:23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</row>
    <row r="221" spans="2:23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</row>
    <row r="222" spans="2:23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</row>
    <row r="223" spans="2:23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</row>
    <row r="224" spans="2:23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</row>
    <row r="225" spans="2:23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</row>
    <row r="226" spans="2:23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</row>
    <row r="227" spans="2:23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</row>
    <row r="228" spans="2:23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</row>
    <row r="229" spans="2:23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</row>
    <row r="230" spans="2:23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</row>
    <row r="231" spans="2:23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</row>
    <row r="232" spans="2:23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</row>
    <row r="233" spans="2:23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</row>
    <row r="234" spans="2:23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</row>
    <row r="235" spans="2:23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</row>
    <row r="236" spans="2:23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</row>
    <row r="237" spans="2:23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</row>
    <row r="238" spans="2:23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</row>
    <row r="239" spans="2:23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</row>
    <row r="240" spans="2:23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</row>
    <row r="241" spans="2:23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</row>
    <row r="242" spans="2:23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</row>
    <row r="243" spans="2:23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</row>
    <row r="244" spans="2:23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</row>
    <row r="245" spans="2:23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</row>
    <row r="246" spans="2:23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</row>
    <row r="247" spans="2:23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</row>
    <row r="248" spans="2:23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</row>
    <row r="249" spans="2:23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</row>
    <row r="250" spans="2:23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</row>
    <row r="251" spans="2:23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</row>
    <row r="252" spans="2:23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</row>
    <row r="253" spans="2:23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</row>
    <row r="254" spans="2:23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</row>
    <row r="255" spans="2:23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</row>
    <row r="256" spans="2:23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</row>
    <row r="257" spans="2:23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</row>
    <row r="258" spans="2:23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</row>
    <row r="259" spans="2:23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</row>
    <row r="260" spans="2:23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</row>
    <row r="261" spans="2:23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</row>
    <row r="262" spans="2:23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</row>
    <row r="263" spans="2:23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</row>
    <row r="264" spans="2:23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</row>
    <row r="265" spans="2:23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</row>
    <row r="266" spans="2:23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</row>
    <row r="267" spans="2:23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</row>
    <row r="268" spans="2:23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</row>
    <row r="269" spans="2:23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</row>
    <row r="270" spans="2:23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</row>
    <row r="271" spans="2:23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</row>
    <row r="272" spans="2:23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</row>
    <row r="273" spans="2:23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</row>
    <row r="274" spans="2:23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</row>
    <row r="275" spans="2:23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</row>
    <row r="276" spans="2:23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</row>
    <row r="277" spans="2:23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</row>
    <row r="278" spans="2:23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</row>
    <row r="279" spans="2:23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</row>
    <row r="280" spans="2:23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</row>
    <row r="281" spans="2:23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</row>
    <row r="282" spans="2:23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</row>
    <row r="283" spans="2:23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</row>
    <row r="284" spans="2:23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</row>
    <row r="285" spans="2:23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</row>
    <row r="286" spans="2:23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</row>
    <row r="287" spans="2:23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</row>
    <row r="288" spans="2:23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</row>
    <row r="289" spans="2:23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</row>
    <row r="290" spans="2:23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</row>
    <row r="291" spans="2:23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</row>
    <row r="292" spans="2:23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</row>
    <row r="293" spans="2:23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</row>
    <row r="294" spans="2:23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</row>
    <row r="295" spans="2:23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</row>
    <row r="296" spans="2:23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</row>
    <row r="297" spans="2:23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</row>
    <row r="298" spans="2:23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</row>
    <row r="299" spans="2:23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</row>
    <row r="300" spans="2:23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</row>
    <row r="301" spans="2:23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</row>
    <row r="302" spans="2:23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</row>
    <row r="303" spans="2:23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</row>
  </sheetData>
  <mergeCells count="17"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4">
    <tabColor rgb="FF00B050"/>
    <pageSetUpPr fitToPage="1"/>
  </sheetPr>
  <dimension ref="B1:S1070"/>
  <sheetViews>
    <sheetView zoomScale="80" zoomScaleNormal="80" workbookViewId="0">
      <selection activeCell="C7" sqref="C7:R14"/>
    </sheetView>
  </sheetViews>
  <sheetFormatPr defaultColWidth="11.42578125" defaultRowHeight="15" x14ac:dyDescent="0.25"/>
  <cols>
    <col min="1" max="1" width="2.7109375" style="81" customWidth="1"/>
    <col min="2" max="18" width="15.7109375" style="63" customWidth="1"/>
    <col min="19" max="19" width="11.42578125" style="269"/>
    <col min="20" max="16384" width="11.42578125" style="81"/>
  </cols>
  <sheetData>
    <row r="1" spans="2:19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9" ht="24.95" customHeight="1" thickTop="1" thickBot="1" x14ac:dyDescent="0.3">
      <c r="B2" s="287" t="s">
        <v>293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2:19" ht="24.95" customHeight="1" thickTop="1" thickBot="1" x14ac:dyDescent="0.3">
      <c r="B3" s="290" t="s">
        <v>245</v>
      </c>
      <c r="C3" s="301" t="s">
        <v>39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1" t="s">
        <v>31</v>
      </c>
    </row>
    <row r="4" spans="2:19" ht="24.95" customHeight="1" thickTop="1" thickBot="1" x14ac:dyDescent="0.3">
      <c r="B4" s="328"/>
      <c r="C4" s="335" t="s">
        <v>40</v>
      </c>
      <c r="D4" s="301"/>
      <c r="E4" s="301"/>
      <c r="F4" s="301"/>
      <c r="G4" s="311"/>
      <c r="H4" s="335" t="s">
        <v>41</v>
      </c>
      <c r="I4" s="301"/>
      <c r="J4" s="301"/>
      <c r="K4" s="301"/>
      <c r="L4" s="311"/>
      <c r="M4" s="354" t="s">
        <v>42</v>
      </c>
      <c r="N4" s="354"/>
      <c r="O4" s="354"/>
      <c r="P4" s="354"/>
      <c r="Q4" s="354"/>
      <c r="R4" s="282"/>
    </row>
    <row r="5" spans="2:19" ht="24.95" customHeight="1" thickTop="1" x14ac:dyDescent="0.25">
      <c r="B5" s="328"/>
      <c r="C5" s="306" t="s">
        <v>81</v>
      </c>
      <c r="D5" s="309"/>
      <c r="E5" s="309"/>
      <c r="F5" s="310"/>
      <c r="G5" s="290" t="s">
        <v>31</v>
      </c>
      <c r="H5" s="306" t="s">
        <v>81</v>
      </c>
      <c r="I5" s="309"/>
      <c r="J5" s="309"/>
      <c r="K5" s="310"/>
      <c r="L5" s="290" t="s">
        <v>31</v>
      </c>
      <c r="M5" s="306" t="s">
        <v>81</v>
      </c>
      <c r="N5" s="309"/>
      <c r="O5" s="309"/>
      <c r="P5" s="310"/>
      <c r="Q5" s="290" t="s">
        <v>31</v>
      </c>
      <c r="R5" s="282"/>
    </row>
    <row r="6" spans="2:19" ht="24.95" customHeight="1" thickBot="1" x14ac:dyDescent="0.3">
      <c r="B6" s="329"/>
      <c r="C6" s="244" t="s">
        <v>33</v>
      </c>
      <c r="D6" s="245" t="s">
        <v>194</v>
      </c>
      <c r="E6" s="245" t="s">
        <v>195</v>
      </c>
      <c r="F6" s="167" t="s">
        <v>34</v>
      </c>
      <c r="G6" s="292"/>
      <c r="H6" s="244" t="s">
        <v>33</v>
      </c>
      <c r="I6" s="245" t="s">
        <v>194</v>
      </c>
      <c r="J6" s="245" t="s">
        <v>195</v>
      </c>
      <c r="K6" s="167" t="s">
        <v>34</v>
      </c>
      <c r="L6" s="292"/>
      <c r="M6" s="244" t="s">
        <v>33</v>
      </c>
      <c r="N6" s="245" t="s">
        <v>194</v>
      </c>
      <c r="O6" s="245" t="s">
        <v>195</v>
      </c>
      <c r="P6" s="167" t="s">
        <v>34</v>
      </c>
      <c r="Q6" s="292"/>
      <c r="R6" s="283"/>
    </row>
    <row r="7" spans="2:19" ht="21.95" customHeight="1" thickTop="1" x14ac:dyDescent="0.25">
      <c r="B7" s="160" t="s">
        <v>74</v>
      </c>
      <c r="C7" s="87">
        <v>123</v>
      </c>
      <c r="D7" s="89">
        <v>233</v>
      </c>
      <c r="E7" s="89">
        <v>2</v>
      </c>
      <c r="F7" s="164">
        <v>0</v>
      </c>
      <c r="G7" s="168">
        <v>358</v>
      </c>
      <c r="H7" s="87">
        <v>1068</v>
      </c>
      <c r="I7" s="89">
        <v>2446</v>
      </c>
      <c r="J7" s="89">
        <v>126</v>
      </c>
      <c r="K7" s="164">
        <v>0</v>
      </c>
      <c r="L7" s="168">
        <v>3640</v>
      </c>
      <c r="M7" s="87">
        <v>554</v>
      </c>
      <c r="N7" s="89">
        <v>1254</v>
      </c>
      <c r="O7" s="89">
        <v>120</v>
      </c>
      <c r="P7" s="89">
        <v>0</v>
      </c>
      <c r="Q7" s="168">
        <v>1928</v>
      </c>
      <c r="R7" s="168">
        <v>5926</v>
      </c>
      <c r="S7" s="270"/>
    </row>
    <row r="8" spans="2:19" ht="21.95" customHeight="1" x14ac:dyDescent="0.25">
      <c r="B8" s="160" t="s">
        <v>75</v>
      </c>
      <c r="C8" s="87">
        <v>144</v>
      </c>
      <c r="D8" s="89">
        <v>225</v>
      </c>
      <c r="E8" s="89">
        <v>5</v>
      </c>
      <c r="F8" s="164">
        <v>0</v>
      </c>
      <c r="G8" s="168">
        <v>374</v>
      </c>
      <c r="H8" s="87">
        <v>1206</v>
      </c>
      <c r="I8" s="89">
        <v>2381</v>
      </c>
      <c r="J8" s="89">
        <v>146</v>
      </c>
      <c r="K8" s="164">
        <v>0</v>
      </c>
      <c r="L8" s="168">
        <v>3733</v>
      </c>
      <c r="M8" s="87">
        <v>621</v>
      </c>
      <c r="N8" s="89">
        <v>1321</v>
      </c>
      <c r="O8" s="89">
        <v>127</v>
      </c>
      <c r="P8" s="89">
        <v>1</v>
      </c>
      <c r="Q8" s="168">
        <v>2070</v>
      </c>
      <c r="R8" s="168">
        <v>6177</v>
      </c>
      <c r="S8" s="270"/>
    </row>
    <row r="9" spans="2:19" ht="21.95" customHeight="1" x14ac:dyDescent="0.25">
      <c r="B9" s="160" t="s">
        <v>76</v>
      </c>
      <c r="C9" s="87">
        <v>156</v>
      </c>
      <c r="D9" s="89">
        <v>233</v>
      </c>
      <c r="E9" s="89">
        <v>2</v>
      </c>
      <c r="F9" s="164">
        <v>0</v>
      </c>
      <c r="G9" s="168">
        <v>391</v>
      </c>
      <c r="H9" s="87">
        <v>932</v>
      </c>
      <c r="I9" s="89">
        <v>2071</v>
      </c>
      <c r="J9" s="89">
        <v>93</v>
      </c>
      <c r="K9" s="164">
        <v>1</v>
      </c>
      <c r="L9" s="168">
        <v>3097</v>
      </c>
      <c r="M9" s="87">
        <v>510</v>
      </c>
      <c r="N9" s="89">
        <v>1062</v>
      </c>
      <c r="O9" s="89">
        <v>93</v>
      </c>
      <c r="P9" s="89">
        <v>0</v>
      </c>
      <c r="Q9" s="168">
        <v>1665</v>
      </c>
      <c r="R9" s="168">
        <v>5153</v>
      </c>
      <c r="S9" s="270"/>
    </row>
    <row r="10" spans="2:19" ht="21.95" customHeight="1" x14ac:dyDescent="0.25">
      <c r="B10" s="160" t="s">
        <v>77</v>
      </c>
      <c r="C10" s="87">
        <v>104</v>
      </c>
      <c r="D10" s="89">
        <v>223</v>
      </c>
      <c r="E10" s="89">
        <v>5</v>
      </c>
      <c r="F10" s="164">
        <v>0</v>
      </c>
      <c r="G10" s="168">
        <v>332</v>
      </c>
      <c r="H10" s="87">
        <v>1194</v>
      </c>
      <c r="I10" s="89">
        <v>2287</v>
      </c>
      <c r="J10" s="89">
        <v>140</v>
      </c>
      <c r="K10" s="164">
        <v>0</v>
      </c>
      <c r="L10" s="168">
        <v>3621</v>
      </c>
      <c r="M10" s="87">
        <v>574</v>
      </c>
      <c r="N10" s="89">
        <v>1195</v>
      </c>
      <c r="O10" s="89">
        <v>114</v>
      </c>
      <c r="P10" s="89">
        <v>0</v>
      </c>
      <c r="Q10" s="168">
        <v>1883</v>
      </c>
      <c r="R10" s="168">
        <v>5836</v>
      </c>
      <c r="S10" s="270"/>
    </row>
    <row r="11" spans="2:19" ht="21.95" customHeight="1" x14ac:dyDescent="0.25">
      <c r="B11" s="160" t="s">
        <v>78</v>
      </c>
      <c r="C11" s="87">
        <v>111</v>
      </c>
      <c r="D11" s="89">
        <v>153</v>
      </c>
      <c r="E11" s="89">
        <v>0</v>
      </c>
      <c r="F11" s="164">
        <v>0</v>
      </c>
      <c r="G11" s="168">
        <v>264</v>
      </c>
      <c r="H11" s="87">
        <v>1125</v>
      </c>
      <c r="I11" s="89">
        <v>1718</v>
      </c>
      <c r="J11" s="89">
        <v>97</v>
      </c>
      <c r="K11" s="164">
        <v>0</v>
      </c>
      <c r="L11" s="168">
        <v>2940</v>
      </c>
      <c r="M11" s="87">
        <v>535</v>
      </c>
      <c r="N11" s="89">
        <v>858</v>
      </c>
      <c r="O11" s="89">
        <v>97</v>
      </c>
      <c r="P11" s="89">
        <v>1</v>
      </c>
      <c r="Q11" s="168">
        <v>1491</v>
      </c>
      <c r="R11" s="168">
        <v>4695</v>
      </c>
      <c r="S11" s="270"/>
    </row>
    <row r="12" spans="2:19" ht="21.95" customHeight="1" x14ac:dyDescent="0.25">
      <c r="B12" s="160" t="s">
        <v>79</v>
      </c>
      <c r="C12" s="87">
        <v>46</v>
      </c>
      <c r="D12" s="89">
        <v>71</v>
      </c>
      <c r="E12" s="89">
        <v>1</v>
      </c>
      <c r="F12" s="164">
        <v>0</v>
      </c>
      <c r="G12" s="168">
        <v>118</v>
      </c>
      <c r="H12" s="87">
        <v>344</v>
      </c>
      <c r="I12" s="89">
        <v>715</v>
      </c>
      <c r="J12" s="89">
        <v>37</v>
      </c>
      <c r="K12" s="164">
        <v>0</v>
      </c>
      <c r="L12" s="168">
        <v>1096</v>
      </c>
      <c r="M12" s="87">
        <v>122</v>
      </c>
      <c r="N12" s="89">
        <v>233</v>
      </c>
      <c r="O12" s="89">
        <v>21</v>
      </c>
      <c r="P12" s="89">
        <v>0</v>
      </c>
      <c r="Q12" s="168">
        <v>376</v>
      </c>
      <c r="R12" s="168">
        <v>1590</v>
      </c>
      <c r="S12" s="270"/>
    </row>
    <row r="13" spans="2:19" ht="21.95" customHeight="1" thickBot="1" x14ac:dyDescent="0.3">
      <c r="B13" s="160" t="s">
        <v>80</v>
      </c>
      <c r="C13" s="87">
        <v>34</v>
      </c>
      <c r="D13" s="89">
        <v>65</v>
      </c>
      <c r="E13" s="89">
        <v>2</v>
      </c>
      <c r="F13" s="164">
        <v>0</v>
      </c>
      <c r="G13" s="168">
        <v>101</v>
      </c>
      <c r="H13" s="87">
        <v>322</v>
      </c>
      <c r="I13" s="89">
        <v>778</v>
      </c>
      <c r="J13" s="89">
        <v>47</v>
      </c>
      <c r="K13" s="164">
        <v>0</v>
      </c>
      <c r="L13" s="168">
        <v>1147</v>
      </c>
      <c r="M13" s="87">
        <v>88</v>
      </c>
      <c r="N13" s="89">
        <v>216</v>
      </c>
      <c r="O13" s="89">
        <v>17</v>
      </c>
      <c r="P13" s="89">
        <v>0</v>
      </c>
      <c r="Q13" s="168">
        <v>321</v>
      </c>
      <c r="R13" s="168">
        <v>1569</v>
      </c>
      <c r="S13" s="270"/>
    </row>
    <row r="14" spans="2:19" ht="21.95" customHeight="1" thickTop="1" thickBot="1" x14ac:dyDescent="0.3">
      <c r="B14" s="97" t="s">
        <v>31</v>
      </c>
      <c r="C14" s="142">
        <v>718</v>
      </c>
      <c r="D14" s="143">
        <v>1203</v>
      </c>
      <c r="E14" s="143">
        <v>17</v>
      </c>
      <c r="F14" s="169">
        <v>0</v>
      </c>
      <c r="G14" s="144">
        <v>1938</v>
      </c>
      <c r="H14" s="142">
        <v>6191</v>
      </c>
      <c r="I14" s="143">
        <v>12396</v>
      </c>
      <c r="J14" s="143">
        <v>686</v>
      </c>
      <c r="K14" s="169">
        <v>1</v>
      </c>
      <c r="L14" s="144">
        <v>19274</v>
      </c>
      <c r="M14" s="142">
        <v>3004</v>
      </c>
      <c r="N14" s="143">
        <v>6139</v>
      </c>
      <c r="O14" s="143">
        <v>589</v>
      </c>
      <c r="P14" s="169">
        <v>2</v>
      </c>
      <c r="Q14" s="144">
        <v>9734</v>
      </c>
      <c r="R14" s="144">
        <v>30946</v>
      </c>
      <c r="S14" s="271"/>
    </row>
    <row r="15" spans="2:19" ht="21.95" customHeight="1" thickTop="1" thickBot="1" x14ac:dyDescent="0.3">
      <c r="B15" s="111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</row>
    <row r="16" spans="2:19" ht="21.95" customHeight="1" thickTop="1" x14ac:dyDescent="0.25">
      <c r="B16" s="114" t="s">
        <v>217</v>
      </c>
      <c r="C16" s="115"/>
      <c r="D16" s="115"/>
      <c r="E16" s="116"/>
      <c r="F16" s="161"/>
      <c r="G16" s="117"/>
      <c r="H16" s="117"/>
      <c r="I16" s="117"/>
      <c r="J16" s="161"/>
      <c r="K16" s="117"/>
      <c r="L16" s="117"/>
      <c r="M16" s="81"/>
      <c r="N16" s="81"/>
      <c r="O16" s="81"/>
      <c r="P16" s="81"/>
      <c r="Q16" s="81"/>
      <c r="R16" s="81"/>
    </row>
    <row r="17" spans="2:18" ht="21.95" customHeight="1" thickBot="1" x14ac:dyDescent="0.3">
      <c r="B17" s="119" t="s">
        <v>218</v>
      </c>
      <c r="C17" s="120"/>
      <c r="D17" s="120"/>
      <c r="E17" s="121"/>
      <c r="F17" s="117"/>
      <c r="G17" s="117"/>
      <c r="H17" s="117"/>
      <c r="I17" s="117"/>
      <c r="J17" s="117"/>
      <c r="K17" s="117"/>
      <c r="L17" s="117"/>
      <c r="M17" s="81"/>
      <c r="N17" s="81"/>
      <c r="O17" s="81"/>
      <c r="P17" s="81"/>
      <c r="Q17" s="81"/>
      <c r="R17" s="81"/>
    </row>
    <row r="18" spans="2:18" ht="15.75" thickTop="1" x14ac:dyDescent="0.25"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56"/>
      <c r="O18" s="117"/>
      <c r="P18" s="117"/>
      <c r="Q18" s="117"/>
      <c r="R18" s="117"/>
    </row>
    <row r="19" spans="2:18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18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18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18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18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18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8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18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18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18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18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  <row r="648" spans="2:18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</row>
    <row r="649" spans="2:18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</row>
    <row r="650" spans="2:18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</row>
    <row r="651" spans="2:18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</row>
    <row r="652" spans="2:18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</row>
    <row r="653" spans="2:18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</row>
    <row r="654" spans="2:18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</row>
    <row r="655" spans="2:18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</row>
    <row r="656" spans="2:18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</row>
    <row r="657" spans="2:18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</row>
    <row r="658" spans="2:18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</row>
    <row r="659" spans="2:18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</row>
    <row r="660" spans="2:18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</row>
    <row r="661" spans="2:18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</row>
    <row r="662" spans="2:18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</row>
    <row r="663" spans="2:18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</row>
    <row r="664" spans="2:18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</row>
    <row r="665" spans="2:18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</row>
    <row r="666" spans="2:18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</row>
    <row r="667" spans="2:18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</row>
    <row r="668" spans="2:18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</row>
    <row r="669" spans="2:18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</row>
    <row r="670" spans="2:18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</row>
    <row r="671" spans="2:18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</row>
    <row r="672" spans="2:18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</row>
    <row r="673" spans="2:18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</row>
    <row r="674" spans="2:18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</row>
    <row r="675" spans="2:18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</row>
    <row r="676" spans="2:18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</row>
    <row r="677" spans="2:18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</row>
    <row r="678" spans="2:18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</row>
    <row r="679" spans="2:18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</row>
    <row r="680" spans="2:18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</row>
    <row r="681" spans="2:18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</row>
    <row r="682" spans="2:18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</row>
    <row r="683" spans="2:18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</row>
    <row r="684" spans="2:18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</row>
    <row r="685" spans="2:18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</row>
    <row r="686" spans="2:18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</row>
    <row r="687" spans="2:18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</row>
    <row r="688" spans="2:18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</row>
    <row r="689" spans="2:18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</row>
    <row r="690" spans="2:18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</row>
    <row r="691" spans="2:18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</row>
    <row r="692" spans="2:18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</row>
    <row r="693" spans="2:18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</row>
    <row r="694" spans="2:18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</row>
    <row r="695" spans="2:18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</row>
    <row r="696" spans="2:18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</row>
    <row r="697" spans="2:18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</row>
    <row r="698" spans="2:18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</row>
    <row r="699" spans="2:18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</row>
    <row r="700" spans="2:18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</row>
    <row r="701" spans="2:18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</row>
    <row r="702" spans="2:18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</row>
    <row r="703" spans="2:18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</row>
    <row r="704" spans="2:18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</row>
    <row r="705" spans="2:18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</row>
    <row r="706" spans="2:18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</row>
    <row r="707" spans="2:18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</row>
    <row r="708" spans="2:18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</row>
    <row r="709" spans="2:18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</row>
    <row r="710" spans="2:18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</row>
    <row r="711" spans="2:18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</row>
    <row r="712" spans="2:18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</row>
    <row r="713" spans="2:18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</row>
    <row r="714" spans="2:18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</row>
    <row r="715" spans="2:18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</row>
    <row r="716" spans="2:18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</row>
    <row r="717" spans="2:18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</row>
    <row r="718" spans="2:18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</row>
    <row r="719" spans="2:18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</row>
    <row r="720" spans="2:18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</row>
    <row r="721" spans="2:18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</row>
    <row r="722" spans="2:18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</row>
    <row r="723" spans="2:18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</row>
    <row r="724" spans="2:18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</row>
    <row r="725" spans="2:18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</row>
    <row r="726" spans="2:18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</row>
    <row r="727" spans="2:18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</row>
    <row r="728" spans="2:18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</row>
    <row r="729" spans="2:18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</row>
    <row r="730" spans="2:18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</row>
    <row r="731" spans="2:18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</row>
    <row r="732" spans="2:18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</row>
    <row r="733" spans="2:18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</row>
    <row r="734" spans="2:18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</row>
    <row r="735" spans="2:18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</row>
    <row r="736" spans="2:18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</row>
    <row r="737" spans="2:18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</row>
    <row r="738" spans="2:18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</row>
    <row r="739" spans="2:18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</row>
    <row r="740" spans="2:18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</row>
    <row r="741" spans="2:18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</row>
    <row r="742" spans="2:18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</row>
    <row r="743" spans="2:18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</row>
    <row r="744" spans="2:18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</row>
    <row r="745" spans="2:18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</row>
    <row r="746" spans="2:18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</row>
    <row r="747" spans="2:18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</row>
    <row r="748" spans="2:18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</row>
    <row r="749" spans="2:18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</row>
    <row r="750" spans="2:18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</row>
    <row r="751" spans="2:18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</row>
    <row r="752" spans="2:18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</row>
    <row r="753" spans="2:18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</row>
    <row r="754" spans="2:18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</row>
    <row r="755" spans="2:18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</row>
    <row r="756" spans="2:18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</row>
    <row r="757" spans="2:18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</row>
    <row r="758" spans="2:18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</row>
    <row r="759" spans="2:18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</row>
    <row r="760" spans="2:18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</row>
    <row r="761" spans="2:18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</row>
    <row r="762" spans="2:18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</row>
    <row r="763" spans="2:18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</row>
    <row r="764" spans="2:18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</row>
    <row r="765" spans="2:18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</row>
    <row r="766" spans="2:18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</row>
    <row r="767" spans="2:18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</row>
    <row r="768" spans="2:18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</row>
    <row r="769" spans="2:18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</row>
    <row r="770" spans="2:18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</row>
    <row r="771" spans="2:18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</row>
    <row r="772" spans="2:18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</row>
    <row r="773" spans="2:18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</row>
    <row r="774" spans="2:18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</row>
    <row r="775" spans="2:18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</row>
    <row r="776" spans="2:18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</row>
    <row r="777" spans="2:18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</row>
    <row r="778" spans="2:18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</row>
    <row r="779" spans="2:18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</row>
    <row r="780" spans="2:18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</row>
    <row r="781" spans="2:18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</row>
    <row r="782" spans="2:18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</row>
    <row r="783" spans="2:18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</row>
    <row r="784" spans="2:18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</row>
    <row r="785" spans="2:18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</row>
    <row r="786" spans="2:18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</row>
    <row r="787" spans="2:18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</row>
    <row r="788" spans="2:18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</row>
    <row r="789" spans="2:18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</row>
    <row r="790" spans="2:18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</row>
    <row r="791" spans="2:18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</row>
    <row r="792" spans="2:18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</row>
    <row r="793" spans="2:18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</row>
    <row r="794" spans="2:18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</row>
    <row r="795" spans="2:18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</row>
    <row r="796" spans="2:18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</row>
    <row r="797" spans="2:18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</row>
    <row r="798" spans="2:18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</row>
    <row r="799" spans="2:18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</row>
    <row r="800" spans="2:18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</row>
    <row r="801" spans="2:18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</row>
    <row r="802" spans="2:18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</row>
    <row r="803" spans="2:18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</row>
    <row r="804" spans="2:18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</row>
    <row r="805" spans="2:18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</row>
    <row r="806" spans="2:18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</row>
    <row r="807" spans="2:18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</row>
    <row r="808" spans="2:18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</row>
    <row r="809" spans="2:18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</row>
    <row r="810" spans="2:18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</row>
    <row r="811" spans="2:18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</row>
    <row r="812" spans="2:18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</row>
    <row r="813" spans="2:18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</row>
    <row r="814" spans="2:18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</row>
    <row r="815" spans="2:18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</row>
    <row r="816" spans="2:18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</row>
    <row r="817" spans="2:18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</row>
    <row r="818" spans="2:18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</row>
    <row r="819" spans="2:18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</row>
    <row r="820" spans="2:18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</row>
    <row r="821" spans="2:18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</row>
    <row r="822" spans="2:18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</row>
    <row r="823" spans="2:18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</row>
    <row r="824" spans="2:18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</row>
    <row r="825" spans="2:18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</row>
    <row r="826" spans="2:18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</row>
    <row r="827" spans="2:18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</row>
    <row r="828" spans="2:18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</row>
    <row r="829" spans="2:18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</row>
    <row r="830" spans="2:18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</row>
    <row r="831" spans="2:18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</row>
    <row r="832" spans="2:18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</row>
    <row r="833" spans="2:18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</row>
    <row r="834" spans="2:18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</row>
    <row r="835" spans="2:18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</row>
    <row r="836" spans="2:18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</row>
    <row r="837" spans="2:18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</row>
    <row r="838" spans="2:18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</row>
    <row r="839" spans="2:18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</row>
    <row r="840" spans="2:18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</row>
    <row r="841" spans="2:18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</row>
    <row r="842" spans="2:18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</row>
    <row r="843" spans="2:18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</row>
    <row r="844" spans="2:18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</row>
    <row r="845" spans="2:18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</row>
    <row r="846" spans="2:18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</row>
    <row r="847" spans="2:18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</row>
    <row r="848" spans="2:18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</row>
    <row r="849" spans="2:18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</row>
    <row r="850" spans="2:18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</row>
    <row r="851" spans="2:18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</row>
    <row r="852" spans="2:18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</row>
    <row r="853" spans="2:18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</row>
    <row r="854" spans="2:18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</row>
    <row r="855" spans="2:18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</row>
    <row r="856" spans="2:18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</row>
    <row r="857" spans="2:18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</row>
    <row r="858" spans="2:18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</row>
    <row r="859" spans="2:18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</row>
    <row r="860" spans="2:18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</row>
    <row r="861" spans="2:18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</row>
    <row r="862" spans="2:18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</row>
    <row r="863" spans="2:18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</row>
    <row r="864" spans="2:18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</row>
    <row r="865" spans="2:18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</row>
    <row r="866" spans="2:18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</row>
    <row r="867" spans="2:18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</row>
    <row r="868" spans="2:18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</row>
    <row r="869" spans="2:18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</row>
    <row r="870" spans="2:18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</row>
    <row r="871" spans="2:18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</row>
    <row r="872" spans="2:18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</row>
    <row r="873" spans="2:18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</row>
    <row r="874" spans="2:18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</row>
    <row r="875" spans="2:18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</row>
    <row r="876" spans="2:18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</row>
    <row r="877" spans="2:18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</row>
    <row r="878" spans="2:18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</row>
    <row r="879" spans="2:18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</row>
    <row r="880" spans="2:18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</row>
    <row r="881" spans="2:18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</row>
    <row r="882" spans="2:18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</row>
    <row r="883" spans="2:18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</row>
    <row r="884" spans="2:18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</row>
    <row r="885" spans="2:18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</row>
    <row r="886" spans="2:18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</row>
    <row r="887" spans="2:18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</row>
    <row r="888" spans="2:18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</row>
    <row r="889" spans="2:18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</row>
    <row r="890" spans="2:18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</row>
    <row r="891" spans="2:18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</row>
    <row r="892" spans="2:18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</row>
    <row r="893" spans="2:18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</row>
    <row r="894" spans="2:18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</row>
    <row r="895" spans="2:18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</row>
    <row r="896" spans="2:18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</row>
    <row r="897" spans="2:18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</row>
    <row r="898" spans="2:18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</row>
    <row r="899" spans="2:18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</row>
    <row r="900" spans="2:18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</row>
    <row r="901" spans="2:18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</row>
    <row r="902" spans="2:18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</row>
    <row r="903" spans="2:18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</row>
    <row r="904" spans="2:18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</row>
    <row r="905" spans="2:18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</row>
    <row r="906" spans="2:18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</row>
    <row r="907" spans="2:18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</row>
    <row r="908" spans="2:18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</row>
    <row r="909" spans="2:18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</row>
    <row r="910" spans="2:18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</row>
    <row r="911" spans="2:18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</row>
    <row r="912" spans="2:18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</row>
    <row r="913" spans="2:18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</row>
    <row r="914" spans="2:18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</row>
    <row r="915" spans="2:18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</row>
    <row r="916" spans="2:18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</row>
    <row r="917" spans="2:18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</row>
    <row r="918" spans="2:18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</row>
    <row r="919" spans="2:18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</row>
    <row r="920" spans="2:18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</row>
    <row r="921" spans="2:18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</row>
    <row r="922" spans="2:18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</row>
    <row r="923" spans="2:18" x14ac:dyDescent="0.25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</row>
    <row r="924" spans="2:18" x14ac:dyDescent="0.25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</row>
    <row r="925" spans="2:18" x14ac:dyDescent="0.25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</row>
    <row r="926" spans="2:18" x14ac:dyDescent="0.25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</row>
    <row r="927" spans="2:18" x14ac:dyDescent="0.25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</row>
    <row r="928" spans="2:18" x14ac:dyDescent="0.25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</row>
    <row r="929" spans="2:18" x14ac:dyDescent="0.25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</row>
    <row r="930" spans="2:18" x14ac:dyDescent="0.25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</row>
    <row r="931" spans="2:18" x14ac:dyDescent="0.25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</row>
    <row r="932" spans="2:18" x14ac:dyDescent="0.25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</row>
    <row r="933" spans="2:18" x14ac:dyDescent="0.25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</row>
    <row r="934" spans="2:18" x14ac:dyDescent="0.25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</row>
    <row r="935" spans="2:18" x14ac:dyDescent="0.25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</row>
    <row r="936" spans="2:18" x14ac:dyDescent="0.25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</row>
    <row r="937" spans="2:18" x14ac:dyDescent="0.25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</row>
    <row r="938" spans="2:18" x14ac:dyDescent="0.25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</row>
    <row r="939" spans="2:18" x14ac:dyDescent="0.25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</row>
    <row r="940" spans="2:18" x14ac:dyDescent="0.25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</row>
    <row r="941" spans="2:18" x14ac:dyDescent="0.25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</row>
    <row r="942" spans="2:18" x14ac:dyDescent="0.25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</row>
    <row r="943" spans="2:18" x14ac:dyDescent="0.25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</row>
    <row r="944" spans="2:18" x14ac:dyDescent="0.25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</row>
    <row r="945" spans="2:18" x14ac:dyDescent="0.25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</row>
    <row r="946" spans="2:18" x14ac:dyDescent="0.25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</row>
    <row r="947" spans="2:18" x14ac:dyDescent="0.25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</row>
    <row r="948" spans="2:18" x14ac:dyDescent="0.25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</row>
    <row r="949" spans="2:18" x14ac:dyDescent="0.25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</row>
    <row r="950" spans="2:18" x14ac:dyDescent="0.25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</row>
    <row r="951" spans="2:18" x14ac:dyDescent="0.25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</row>
    <row r="952" spans="2:18" x14ac:dyDescent="0.25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</row>
    <row r="953" spans="2:18" x14ac:dyDescent="0.25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</row>
    <row r="954" spans="2:18" x14ac:dyDescent="0.25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</row>
    <row r="955" spans="2:18" x14ac:dyDescent="0.25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</row>
    <row r="956" spans="2:18" x14ac:dyDescent="0.25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</row>
    <row r="957" spans="2:18" x14ac:dyDescent="0.25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</row>
    <row r="958" spans="2:18" x14ac:dyDescent="0.25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</row>
    <row r="959" spans="2:18" x14ac:dyDescent="0.25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</row>
    <row r="960" spans="2:18" x14ac:dyDescent="0.25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</row>
    <row r="961" spans="2:18" x14ac:dyDescent="0.25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</row>
    <row r="962" spans="2:18" x14ac:dyDescent="0.25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</row>
    <row r="963" spans="2:18" x14ac:dyDescent="0.25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</row>
    <row r="964" spans="2:18" x14ac:dyDescent="0.25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</row>
    <row r="965" spans="2:18" x14ac:dyDescent="0.25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</row>
    <row r="966" spans="2:18" x14ac:dyDescent="0.25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</row>
    <row r="967" spans="2:18" x14ac:dyDescent="0.25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</row>
    <row r="968" spans="2:18" x14ac:dyDescent="0.25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</row>
    <row r="969" spans="2:18" x14ac:dyDescent="0.25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</row>
    <row r="970" spans="2:18" x14ac:dyDescent="0.25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</row>
    <row r="971" spans="2:18" x14ac:dyDescent="0.25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</row>
    <row r="972" spans="2:18" x14ac:dyDescent="0.25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</row>
    <row r="973" spans="2:18" x14ac:dyDescent="0.25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</row>
    <row r="974" spans="2:18" x14ac:dyDescent="0.25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</row>
    <row r="975" spans="2:18" x14ac:dyDescent="0.25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</row>
    <row r="976" spans="2:18" x14ac:dyDescent="0.25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</row>
    <row r="977" spans="2:18" x14ac:dyDescent="0.25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</row>
    <row r="978" spans="2:18" x14ac:dyDescent="0.25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</row>
    <row r="979" spans="2:18" x14ac:dyDescent="0.25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</row>
    <row r="980" spans="2:18" x14ac:dyDescent="0.25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</row>
    <row r="981" spans="2:18" x14ac:dyDescent="0.25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</row>
    <row r="982" spans="2:18" x14ac:dyDescent="0.25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</row>
    <row r="983" spans="2:18" x14ac:dyDescent="0.25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</row>
    <row r="984" spans="2:18" x14ac:dyDescent="0.25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</row>
    <row r="985" spans="2:18" x14ac:dyDescent="0.25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</row>
    <row r="986" spans="2:18" x14ac:dyDescent="0.25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</row>
    <row r="987" spans="2:18" x14ac:dyDescent="0.25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</row>
    <row r="988" spans="2:18" x14ac:dyDescent="0.25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</row>
    <row r="989" spans="2:18" x14ac:dyDescent="0.25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</row>
    <row r="990" spans="2:18" x14ac:dyDescent="0.25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</row>
    <row r="991" spans="2:18" x14ac:dyDescent="0.25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</row>
    <row r="992" spans="2:18" x14ac:dyDescent="0.25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</row>
    <row r="993" spans="2:18" x14ac:dyDescent="0.25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</row>
    <row r="994" spans="2:18" x14ac:dyDescent="0.25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</row>
    <row r="995" spans="2:18" x14ac:dyDescent="0.25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</row>
    <row r="996" spans="2:18" x14ac:dyDescent="0.25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</row>
    <row r="997" spans="2:18" x14ac:dyDescent="0.25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</row>
    <row r="998" spans="2:18" x14ac:dyDescent="0.25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</row>
    <row r="999" spans="2:18" x14ac:dyDescent="0.25"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</row>
    <row r="1000" spans="2:18" x14ac:dyDescent="0.25"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</row>
    <row r="1001" spans="2:18" x14ac:dyDescent="0.25"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</row>
    <row r="1002" spans="2:18" x14ac:dyDescent="0.25"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</row>
    <row r="1003" spans="2:18" x14ac:dyDescent="0.25"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</row>
    <row r="1004" spans="2:18" x14ac:dyDescent="0.25"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</row>
    <row r="1005" spans="2:18" x14ac:dyDescent="0.25"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</row>
    <row r="1006" spans="2:18" x14ac:dyDescent="0.25"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</row>
    <row r="1007" spans="2:18" x14ac:dyDescent="0.25"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</row>
    <row r="1008" spans="2:18" x14ac:dyDescent="0.25"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</row>
    <row r="1009" spans="2:18" x14ac:dyDescent="0.25"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</row>
    <row r="1010" spans="2:18" x14ac:dyDescent="0.25"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</row>
    <row r="1011" spans="2:18" x14ac:dyDescent="0.25"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</row>
    <row r="1012" spans="2:18" x14ac:dyDescent="0.25"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</row>
    <row r="1013" spans="2:18" x14ac:dyDescent="0.25"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</row>
    <row r="1014" spans="2:18" x14ac:dyDescent="0.25"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</row>
    <row r="1015" spans="2:18" x14ac:dyDescent="0.25"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</row>
    <row r="1016" spans="2:18" x14ac:dyDescent="0.25"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</row>
    <row r="1017" spans="2:18" x14ac:dyDescent="0.25"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</row>
    <row r="1018" spans="2:18" x14ac:dyDescent="0.25"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</row>
    <row r="1019" spans="2:18" x14ac:dyDescent="0.25"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</row>
    <row r="1020" spans="2:18" x14ac:dyDescent="0.25"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</row>
    <row r="1021" spans="2:18" x14ac:dyDescent="0.25"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</row>
    <row r="1022" spans="2:18" x14ac:dyDescent="0.25"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</row>
    <row r="1023" spans="2:18" x14ac:dyDescent="0.25"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</row>
    <row r="1024" spans="2:18" x14ac:dyDescent="0.25"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</row>
    <row r="1025" spans="2:18" x14ac:dyDescent="0.25"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</row>
    <row r="1026" spans="2:18" x14ac:dyDescent="0.25"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</row>
    <row r="1027" spans="2:18" x14ac:dyDescent="0.25"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</row>
    <row r="1028" spans="2:18" x14ac:dyDescent="0.25"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</row>
    <row r="1029" spans="2:18" x14ac:dyDescent="0.25"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</row>
    <row r="1030" spans="2:18" x14ac:dyDescent="0.25"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</row>
    <row r="1031" spans="2:18" x14ac:dyDescent="0.25"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</row>
    <row r="1032" spans="2:18" x14ac:dyDescent="0.25"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</row>
    <row r="1033" spans="2:18" x14ac:dyDescent="0.25"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</row>
    <row r="1034" spans="2:18" x14ac:dyDescent="0.25"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</row>
    <row r="1035" spans="2:18" x14ac:dyDescent="0.25"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</row>
    <row r="1036" spans="2:18" x14ac:dyDescent="0.25"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</row>
    <row r="1037" spans="2:18" x14ac:dyDescent="0.25"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</row>
    <row r="1038" spans="2:18" x14ac:dyDescent="0.25"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</row>
    <row r="1039" spans="2:18" x14ac:dyDescent="0.25"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</row>
    <row r="1040" spans="2:18" x14ac:dyDescent="0.25"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</row>
    <row r="1041" spans="2:18" x14ac:dyDescent="0.25"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</row>
    <row r="1042" spans="2:18" x14ac:dyDescent="0.25"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</row>
    <row r="1043" spans="2:18" x14ac:dyDescent="0.25"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</row>
    <row r="1044" spans="2:18" x14ac:dyDescent="0.25"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</row>
    <row r="1045" spans="2:18" x14ac:dyDescent="0.25"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</row>
    <row r="1046" spans="2:18" x14ac:dyDescent="0.25"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</row>
    <row r="1047" spans="2:18" x14ac:dyDescent="0.25"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</row>
    <row r="1048" spans="2:18" x14ac:dyDescent="0.25"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</row>
    <row r="1049" spans="2:18" x14ac:dyDescent="0.25"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</row>
    <row r="1050" spans="2:18" x14ac:dyDescent="0.25"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</row>
    <row r="1051" spans="2:18" x14ac:dyDescent="0.25"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</row>
    <row r="1052" spans="2:18" x14ac:dyDescent="0.25"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</row>
    <row r="1053" spans="2:18" x14ac:dyDescent="0.25"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</row>
    <row r="1054" spans="2:18" x14ac:dyDescent="0.25"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</row>
    <row r="1055" spans="2:18" x14ac:dyDescent="0.25"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</row>
    <row r="1056" spans="2:18" x14ac:dyDescent="0.25"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</row>
    <row r="1057" spans="2:18" x14ac:dyDescent="0.25"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</row>
    <row r="1058" spans="2:18" x14ac:dyDescent="0.25"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</row>
    <row r="1059" spans="2:18" x14ac:dyDescent="0.25"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</row>
    <row r="1060" spans="2:18" x14ac:dyDescent="0.25"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</row>
    <row r="1061" spans="2:18" x14ac:dyDescent="0.25"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</row>
    <row r="1062" spans="2:18" x14ac:dyDescent="0.25"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</row>
    <row r="1063" spans="2:18" x14ac:dyDescent="0.25"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</row>
    <row r="1064" spans="2:18" x14ac:dyDescent="0.25"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</row>
    <row r="1065" spans="2:18" x14ac:dyDescent="0.25"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</row>
    <row r="1066" spans="2:18" x14ac:dyDescent="0.25"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</row>
    <row r="1067" spans="2:18" x14ac:dyDescent="0.25"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</row>
    <row r="1068" spans="2:18" x14ac:dyDescent="0.25"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</row>
    <row r="1069" spans="2:18" x14ac:dyDescent="0.25"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</row>
    <row r="1070" spans="2:18" x14ac:dyDescent="0.25"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15">
    <tabColor rgb="FF00B050"/>
    <pageSetUpPr fitToPage="1"/>
  </sheetPr>
  <dimension ref="B1:S922"/>
  <sheetViews>
    <sheetView zoomScale="80" zoomScaleNormal="80" workbookViewId="0">
      <selection activeCell="C7" sqref="C7:R14"/>
    </sheetView>
  </sheetViews>
  <sheetFormatPr defaultColWidth="11.42578125" defaultRowHeight="15" x14ac:dyDescent="0.25"/>
  <cols>
    <col min="1" max="1" width="2.7109375" style="81" customWidth="1"/>
    <col min="2" max="18" width="15.7109375" style="63" customWidth="1"/>
    <col min="19" max="16384" width="11.42578125" style="81"/>
  </cols>
  <sheetData>
    <row r="1" spans="2:19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9" ht="21.95" customHeight="1" thickTop="1" thickBot="1" x14ac:dyDescent="0.3">
      <c r="B2" s="287" t="s">
        <v>294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2:19" ht="21.95" customHeight="1" thickTop="1" thickBot="1" x14ac:dyDescent="0.3">
      <c r="B3" s="290" t="s">
        <v>245</v>
      </c>
      <c r="C3" s="301" t="s">
        <v>39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1" t="s">
        <v>31</v>
      </c>
    </row>
    <row r="4" spans="2:19" ht="21.95" customHeight="1" thickTop="1" thickBot="1" x14ac:dyDescent="0.3">
      <c r="B4" s="328"/>
      <c r="C4" s="335" t="s">
        <v>40</v>
      </c>
      <c r="D4" s="301"/>
      <c r="E4" s="301"/>
      <c r="F4" s="301"/>
      <c r="G4" s="311"/>
      <c r="H4" s="335" t="s">
        <v>41</v>
      </c>
      <c r="I4" s="301"/>
      <c r="J4" s="301"/>
      <c r="K4" s="301"/>
      <c r="L4" s="311"/>
      <c r="M4" s="354" t="s">
        <v>42</v>
      </c>
      <c r="N4" s="354"/>
      <c r="O4" s="354"/>
      <c r="P4" s="354"/>
      <c r="Q4" s="354"/>
      <c r="R4" s="282"/>
    </row>
    <row r="5" spans="2:19" ht="21.95" customHeight="1" thickTop="1" x14ac:dyDescent="0.25">
      <c r="B5" s="328"/>
      <c r="C5" s="306" t="s">
        <v>81</v>
      </c>
      <c r="D5" s="309"/>
      <c r="E5" s="309"/>
      <c r="F5" s="310"/>
      <c r="G5" s="290" t="s">
        <v>31</v>
      </c>
      <c r="H5" s="306" t="s">
        <v>81</v>
      </c>
      <c r="I5" s="309"/>
      <c r="J5" s="309"/>
      <c r="K5" s="310"/>
      <c r="L5" s="290" t="s">
        <v>31</v>
      </c>
      <c r="M5" s="306" t="s">
        <v>81</v>
      </c>
      <c r="N5" s="309"/>
      <c r="O5" s="309"/>
      <c r="P5" s="310"/>
      <c r="Q5" s="290" t="s">
        <v>31</v>
      </c>
      <c r="R5" s="282"/>
    </row>
    <row r="6" spans="2:19" ht="21.95" customHeight="1" thickBot="1" x14ac:dyDescent="0.3">
      <c r="B6" s="329"/>
      <c r="C6" s="244" t="s">
        <v>33</v>
      </c>
      <c r="D6" s="245" t="s">
        <v>194</v>
      </c>
      <c r="E6" s="245" t="s">
        <v>196</v>
      </c>
      <c r="F6" s="167" t="s">
        <v>34</v>
      </c>
      <c r="G6" s="292"/>
      <c r="H6" s="244" t="s">
        <v>33</v>
      </c>
      <c r="I6" s="245" t="s">
        <v>194</v>
      </c>
      <c r="J6" s="245" t="s">
        <v>196</v>
      </c>
      <c r="K6" s="167" t="s">
        <v>34</v>
      </c>
      <c r="L6" s="292"/>
      <c r="M6" s="244" t="s">
        <v>33</v>
      </c>
      <c r="N6" s="245" t="s">
        <v>194</v>
      </c>
      <c r="O6" s="245" t="s">
        <v>196</v>
      </c>
      <c r="P6" s="167" t="s">
        <v>34</v>
      </c>
      <c r="Q6" s="292"/>
      <c r="R6" s="283"/>
    </row>
    <row r="7" spans="2:19" ht="21.95" customHeight="1" thickTop="1" x14ac:dyDescent="0.25">
      <c r="B7" s="160" t="s">
        <v>74</v>
      </c>
      <c r="C7" s="170">
        <v>0.1713091922005571</v>
      </c>
      <c r="D7" s="171">
        <v>0.19368246051537821</v>
      </c>
      <c r="E7" s="171">
        <v>0.11764705882352941</v>
      </c>
      <c r="F7" s="268">
        <v>0</v>
      </c>
      <c r="G7" s="173">
        <v>0.18472652218782248</v>
      </c>
      <c r="H7" s="170">
        <v>0.17250848005168792</v>
      </c>
      <c r="I7" s="171">
        <v>0.19732171668280091</v>
      </c>
      <c r="J7" s="171">
        <v>0.18367346938775511</v>
      </c>
      <c r="K7" s="268">
        <v>0</v>
      </c>
      <c r="L7" s="173">
        <v>0.18885545294178685</v>
      </c>
      <c r="M7" s="170">
        <v>0.18442077230359522</v>
      </c>
      <c r="N7" s="171">
        <v>0.20426779605798989</v>
      </c>
      <c r="O7" s="171">
        <v>0.2037351443123939</v>
      </c>
      <c r="P7" s="268">
        <v>0</v>
      </c>
      <c r="Q7" s="173">
        <v>0.19806862543661394</v>
      </c>
      <c r="R7" s="174">
        <v>0.19149486201770827</v>
      </c>
      <c r="S7" s="92"/>
    </row>
    <row r="8" spans="2:19" ht="21.95" customHeight="1" x14ac:dyDescent="0.25">
      <c r="B8" s="160" t="s">
        <v>75</v>
      </c>
      <c r="C8" s="170">
        <v>0.20055710306406685</v>
      </c>
      <c r="D8" s="171">
        <v>0.18703241895261846</v>
      </c>
      <c r="E8" s="171">
        <v>0.29411764705882354</v>
      </c>
      <c r="F8" s="268">
        <v>0</v>
      </c>
      <c r="G8" s="173">
        <v>0.19298245614035087</v>
      </c>
      <c r="H8" s="170">
        <v>0.19479890163140043</v>
      </c>
      <c r="I8" s="171">
        <v>0.1920780897063569</v>
      </c>
      <c r="J8" s="171">
        <v>0.21282798833819241</v>
      </c>
      <c r="K8" s="268">
        <v>0</v>
      </c>
      <c r="L8" s="173">
        <v>0.19368060599771714</v>
      </c>
      <c r="M8" s="170">
        <v>0.20672436750998668</v>
      </c>
      <c r="N8" s="171">
        <v>0.21518162567193355</v>
      </c>
      <c r="O8" s="171">
        <v>0.21561969439728354</v>
      </c>
      <c r="P8" s="268">
        <v>0.5</v>
      </c>
      <c r="Q8" s="173">
        <v>0.21265666735155125</v>
      </c>
      <c r="R8" s="173">
        <v>0.19960576488076004</v>
      </c>
      <c r="S8" s="92"/>
    </row>
    <row r="9" spans="2:19" ht="21.95" customHeight="1" x14ac:dyDescent="0.25">
      <c r="B9" s="160" t="s">
        <v>76</v>
      </c>
      <c r="C9" s="170">
        <v>0.21727019498607242</v>
      </c>
      <c r="D9" s="171">
        <v>0.19368246051537821</v>
      </c>
      <c r="E9" s="171">
        <v>0.11764705882352941</v>
      </c>
      <c r="F9" s="268">
        <v>0</v>
      </c>
      <c r="G9" s="173">
        <v>0.20175438596491227</v>
      </c>
      <c r="H9" s="170">
        <v>0.15054110806008722</v>
      </c>
      <c r="I9" s="171">
        <v>0.16707002258793158</v>
      </c>
      <c r="J9" s="171">
        <v>0.13556851311953352</v>
      </c>
      <c r="K9" s="268">
        <v>1</v>
      </c>
      <c r="L9" s="173">
        <v>0.16068278509909723</v>
      </c>
      <c r="M9" s="170">
        <v>0.16977363515312915</v>
      </c>
      <c r="N9" s="171">
        <v>0.17299234402997229</v>
      </c>
      <c r="O9" s="171">
        <v>0.15789473684210525</v>
      </c>
      <c r="P9" s="268">
        <v>0</v>
      </c>
      <c r="Q9" s="173">
        <v>0.17104992808711733</v>
      </c>
      <c r="R9" s="173">
        <v>0.16651586634783172</v>
      </c>
      <c r="S9" s="92"/>
    </row>
    <row r="10" spans="2:19" ht="21.95" customHeight="1" x14ac:dyDescent="0.25">
      <c r="B10" s="160" t="s">
        <v>77</v>
      </c>
      <c r="C10" s="170">
        <v>0.14484679665738162</v>
      </c>
      <c r="D10" s="171">
        <v>0.1853699085619285</v>
      </c>
      <c r="E10" s="171">
        <v>0.29411764705882354</v>
      </c>
      <c r="F10" s="268">
        <v>0</v>
      </c>
      <c r="G10" s="173">
        <v>0.17131062951496387</v>
      </c>
      <c r="H10" s="170">
        <v>0.19286060410272976</v>
      </c>
      <c r="I10" s="171">
        <v>0.18449499838657632</v>
      </c>
      <c r="J10" s="171">
        <v>0.20408163265306123</v>
      </c>
      <c r="K10" s="268">
        <v>0</v>
      </c>
      <c r="L10" s="173">
        <v>0.18786966898412369</v>
      </c>
      <c r="M10" s="170">
        <v>0.19107856191744341</v>
      </c>
      <c r="N10" s="171">
        <v>0.19465711027854699</v>
      </c>
      <c r="O10" s="171">
        <v>0.19354838709677419</v>
      </c>
      <c r="P10" s="268">
        <v>0</v>
      </c>
      <c r="Q10" s="173">
        <v>0.19344565440723238</v>
      </c>
      <c r="R10" s="173">
        <v>0.18858657015446262</v>
      </c>
      <c r="S10" s="92"/>
    </row>
    <row r="11" spans="2:19" ht="21.95" customHeight="1" x14ac:dyDescent="0.25">
      <c r="B11" s="160" t="s">
        <v>78</v>
      </c>
      <c r="C11" s="170">
        <v>0.15459610027855153</v>
      </c>
      <c r="D11" s="171">
        <v>0.12718204488778054</v>
      </c>
      <c r="E11" s="171">
        <v>0</v>
      </c>
      <c r="F11" s="268">
        <v>0</v>
      </c>
      <c r="G11" s="173">
        <v>0.13622291021671826</v>
      </c>
      <c r="H11" s="170">
        <v>0.18171539331287354</v>
      </c>
      <c r="I11" s="171">
        <v>0.13859309454662794</v>
      </c>
      <c r="J11" s="171">
        <v>0.14139941690962099</v>
      </c>
      <c r="K11" s="268">
        <v>0</v>
      </c>
      <c r="L11" s="173">
        <v>0.15253709660682785</v>
      </c>
      <c r="M11" s="170">
        <v>0.1780958721704394</v>
      </c>
      <c r="N11" s="171">
        <v>0.13976217625020362</v>
      </c>
      <c r="O11" s="171">
        <v>0.16468590831918506</v>
      </c>
      <c r="P11" s="268">
        <v>0.5</v>
      </c>
      <c r="Q11" s="173">
        <v>0.153174440106842</v>
      </c>
      <c r="R11" s="173">
        <v>0.15171589219931494</v>
      </c>
      <c r="S11" s="92"/>
    </row>
    <row r="12" spans="2:19" ht="21.95" customHeight="1" x14ac:dyDescent="0.25">
      <c r="B12" s="160" t="s">
        <v>79</v>
      </c>
      <c r="C12" s="170">
        <v>6.4066852367688026E-2</v>
      </c>
      <c r="D12" s="171">
        <v>5.9019118869492931E-2</v>
      </c>
      <c r="E12" s="171">
        <v>5.8823529411764705E-2</v>
      </c>
      <c r="F12" s="268">
        <v>0</v>
      </c>
      <c r="G12" s="173">
        <v>6.0887512899896801E-2</v>
      </c>
      <c r="H12" s="170">
        <v>5.5564529155225327E-2</v>
      </c>
      <c r="I12" s="171">
        <v>5.7679896740884154E-2</v>
      </c>
      <c r="J12" s="171">
        <v>5.393586005830904E-2</v>
      </c>
      <c r="K12" s="268">
        <v>0</v>
      </c>
      <c r="L12" s="173">
        <v>5.6864169347307252E-2</v>
      </c>
      <c r="M12" s="170">
        <v>4.0612516644474038E-2</v>
      </c>
      <c r="N12" s="171">
        <v>3.7954064179833852E-2</v>
      </c>
      <c r="O12" s="171">
        <v>3.5653650254668934E-2</v>
      </c>
      <c r="P12" s="268">
        <v>0</v>
      </c>
      <c r="Q12" s="173">
        <v>3.8627491267721387E-2</v>
      </c>
      <c r="R12" s="173">
        <v>5.1379822917339883E-2</v>
      </c>
      <c r="S12" s="92"/>
    </row>
    <row r="13" spans="2:19" ht="21.95" customHeight="1" thickBot="1" x14ac:dyDescent="0.3">
      <c r="B13" s="160" t="s">
        <v>80</v>
      </c>
      <c r="C13" s="170">
        <v>4.7353760445682451E-2</v>
      </c>
      <c r="D13" s="171">
        <v>5.4031587697423111E-2</v>
      </c>
      <c r="E13" s="171">
        <v>0.11764705882352941</v>
      </c>
      <c r="F13" s="268">
        <v>0</v>
      </c>
      <c r="G13" s="173">
        <v>5.2115583075335398E-2</v>
      </c>
      <c r="H13" s="170">
        <v>5.2010983685995799E-2</v>
      </c>
      <c r="I13" s="171">
        <v>6.2762181348822207E-2</v>
      </c>
      <c r="J13" s="171">
        <v>6.8513119533527692E-2</v>
      </c>
      <c r="K13" s="268">
        <v>0</v>
      </c>
      <c r="L13" s="173">
        <v>5.9510221023139978E-2</v>
      </c>
      <c r="M13" s="170">
        <v>2.929427430093209E-2</v>
      </c>
      <c r="N13" s="171">
        <v>3.5184883531519794E-2</v>
      </c>
      <c r="O13" s="171">
        <v>2.8862478777589132E-2</v>
      </c>
      <c r="P13" s="268">
        <v>0</v>
      </c>
      <c r="Q13" s="173">
        <v>3.2977193342921721E-2</v>
      </c>
      <c r="R13" s="173">
        <v>5.0701221482582562E-2</v>
      </c>
      <c r="S13" s="92"/>
    </row>
    <row r="14" spans="2:19" ht="21.95" customHeight="1" thickTop="1" thickBot="1" x14ac:dyDescent="0.3">
      <c r="B14" s="97" t="s">
        <v>31</v>
      </c>
      <c r="C14" s="175">
        <v>1</v>
      </c>
      <c r="D14" s="176">
        <v>0.99999999999999989</v>
      </c>
      <c r="E14" s="176">
        <v>1</v>
      </c>
      <c r="F14" s="130">
        <v>0</v>
      </c>
      <c r="G14" s="177">
        <v>1</v>
      </c>
      <c r="H14" s="175">
        <v>1</v>
      </c>
      <c r="I14" s="176">
        <v>1</v>
      </c>
      <c r="J14" s="176">
        <v>1</v>
      </c>
      <c r="K14" s="130">
        <v>1</v>
      </c>
      <c r="L14" s="177">
        <v>0.99999999999999989</v>
      </c>
      <c r="M14" s="175">
        <v>1</v>
      </c>
      <c r="N14" s="176">
        <v>1</v>
      </c>
      <c r="O14" s="176">
        <v>1</v>
      </c>
      <c r="P14" s="130">
        <v>1</v>
      </c>
      <c r="Q14" s="177">
        <v>0.99999999999999989</v>
      </c>
      <c r="R14" s="177">
        <v>1</v>
      </c>
      <c r="S14" s="103"/>
    </row>
    <row r="15" spans="2:19" ht="21.95" customHeight="1" thickTop="1" thickBot="1" x14ac:dyDescent="0.3">
      <c r="B15" s="111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spans="2:19" ht="21.95" customHeight="1" thickTop="1" x14ac:dyDescent="0.25">
      <c r="B16" s="114" t="s">
        <v>217</v>
      </c>
      <c r="C16" s="115"/>
      <c r="D16" s="115"/>
      <c r="E16" s="116"/>
      <c r="F16" s="161"/>
      <c r="G16" s="117"/>
      <c r="H16" s="117"/>
      <c r="I16" s="117"/>
      <c r="J16" s="161"/>
      <c r="K16" s="117"/>
      <c r="L16" s="117"/>
      <c r="M16" s="81"/>
      <c r="N16" s="81"/>
      <c r="O16" s="81"/>
      <c r="P16" s="81"/>
      <c r="Q16" s="81"/>
      <c r="R16" s="81"/>
    </row>
    <row r="17" spans="2:18" ht="21.95" customHeight="1" thickBot="1" x14ac:dyDescent="0.3">
      <c r="B17" s="119" t="s">
        <v>218</v>
      </c>
      <c r="C17" s="120"/>
      <c r="D17" s="120"/>
      <c r="E17" s="121"/>
      <c r="F17" s="117"/>
      <c r="G17" s="117"/>
      <c r="H17" s="117"/>
      <c r="I17" s="117"/>
      <c r="J17" s="117"/>
      <c r="K17" s="117"/>
      <c r="L17" s="117"/>
      <c r="M17" s="81"/>
      <c r="N17" s="81"/>
      <c r="O17" s="81"/>
      <c r="P17" s="81"/>
      <c r="Q17" s="81"/>
      <c r="R17" s="81"/>
    </row>
    <row r="18" spans="2:18" ht="15.75" thickTop="1" x14ac:dyDescent="0.25">
      <c r="B18" s="117"/>
      <c r="C18" s="179"/>
      <c r="D18" s="133"/>
      <c r="E18" s="133"/>
      <c r="F18" s="133"/>
      <c r="G18" s="111"/>
      <c r="H18" s="133"/>
      <c r="I18" s="133"/>
      <c r="J18" s="133"/>
      <c r="K18" s="133"/>
      <c r="L18" s="111"/>
      <c r="M18" s="133"/>
      <c r="N18" s="133"/>
      <c r="O18" s="133"/>
      <c r="P18" s="133"/>
      <c r="Q18" s="111"/>
      <c r="R18" s="117"/>
    </row>
    <row r="19" spans="2:18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18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18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18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18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18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8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18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18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18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18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  <row r="648" spans="2:18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</row>
    <row r="649" spans="2:18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</row>
    <row r="650" spans="2:18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</row>
    <row r="651" spans="2:18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</row>
    <row r="652" spans="2:18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</row>
    <row r="653" spans="2:18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</row>
    <row r="654" spans="2:18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</row>
    <row r="655" spans="2:18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</row>
    <row r="656" spans="2:18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</row>
    <row r="657" spans="2:18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</row>
    <row r="658" spans="2:18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</row>
    <row r="659" spans="2:18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</row>
    <row r="660" spans="2:18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</row>
    <row r="661" spans="2:18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</row>
    <row r="662" spans="2:18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</row>
    <row r="663" spans="2:18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</row>
    <row r="664" spans="2:18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</row>
    <row r="665" spans="2:18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</row>
    <row r="666" spans="2:18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</row>
    <row r="667" spans="2:18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</row>
    <row r="668" spans="2:18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</row>
    <row r="669" spans="2:18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</row>
    <row r="670" spans="2:18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</row>
    <row r="671" spans="2:18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</row>
    <row r="672" spans="2:18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</row>
    <row r="673" spans="2:18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</row>
    <row r="674" spans="2:18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</row>
    <row r="675" spans="2:18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</row>
    <row r="676" spans="2:18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</row>
    <row r="677" spans="2:18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</row>
    <row r="678" spans="2:18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</row>
    <row r="679" spans="2:18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</row>
    <row r="680" spans="2:18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</row>
    <row r="681" spans="2:18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</row>
    <row r="682" spans="2:18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</row>
    <row r="683" spans="2:18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</row>
    <row r="684" spans="2:18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</row>
    <row r="685" spans="2:18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</row>
    <row r="686" spans="2:18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</row>
    <row r="687" spans="2:18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</row>
    <row r="688" spans="2:18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</row>
    <row r="689" spans="2:18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</row>
    <row r="690" spans="2:18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</row>
    <row r="691" spans="2:18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</row>
    <row r="692" spans="2:18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</row>
    <row r="693" spans="2:18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</row>
    <row r="694" spans="2:18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</row>
    <row r="695" spans="2:18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</row>
    <row r="696" spans="2:18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</row>
    <row r="697" spans="2:18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</row>
    <row r="698" spans="2:18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</row>
    <row r="699" spans="2:18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</row>
    <row r="700" spans="2:18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</row>
    <row r="701" spans="2:18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</row>
    <row r="702" spans="2:18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</row>
    <row r="703" spans="2:18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</row>
    <row r="704" spans="2:18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</row>
    <row r="705" spans="2:18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</row>
    <row r="706" spans="2:18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</row>
    <row r="707" spans="2:18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</row>
    <row r="708" spans="2:18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</row>
    <row r="709" spans="2:18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</row>
    <row r="710" spans="2:18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</row>
    <row r="711" spans="2:18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</row>
    <row r="712" spans="2:18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</row>
    <row r="713" spans="2:18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</row>
    <row r="714" spans="2:18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</row>
    <row r="715" spans="2:18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</row>
    <row r="716" spans="2:18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</row>
    <row r="717" spans="2:18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</row>
    <row r="718" spans="2:18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</row>
    <row r="719" spans="2:18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</row>
    <row r="720" spans="2:18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</row>
    <row r="721" spans="2:18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</row>
    <row r="722" spans="2:18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</row>
    <row r="723" spans="2:18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</row>
    <row r="724" spans="2:18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</row>
    <row r="725" spans="2:18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</row>
    <row r="726" spans="2:18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</row>
    <row r="727" spans="2:18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</row>
    <row r="728" spans="2:18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</row>
    <row r="729" spans="2:18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</row>
    <row r="730" spans="2:18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</row>
    <row r="731" spans="2:18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</row>
    <row r="732" spans="2:18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</row>
    <row r="733" spans="2:18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</row>
    <row r="734" spans="2:18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</row>
    <row r="735" spans="2:18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</row>
    <row r="736" spans="2:18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</row>
    <row r="737" spans="2:18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</row>
    <row r="738" spans="2:18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</row>
    <row r="739" spans="2:18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</row>
    <row r="740" spans="2:18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</row>
    <row r="741" spans="2:18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</row>
    <row r="742" spans="2:18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</row>
    <row r="743" spans="2:18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</row>
    <row r="744" spans="2:18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</row>
    <row r="745" spans="2:18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</row>
    <row r="746" spans="2:18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</row>
    <row r="747" spans="2:18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</row>
    <row r="748" spans="2:18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</row>
    <row r="749" spans="2:18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</row>
    <row r="750" spans="2:18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</row>
    <row r="751" spans="2:18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</row>
    <row r="752" spans="2:18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</row>
    <row r="753" spans="2:18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</row>
    <row r="754" spans="2:18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</row>
    <row r="755" spans="2:18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</row>
    <row r="756" spans="2:18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</row>
    <row r="757" spans="2:18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</row>
    <row r="758" spans="2:18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</row>
    <row r="759" spans="2:18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</row>
    <row r="760" spans="2:18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</row>
    <row r="761" spans="2:18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</row>
    <row r="762" spans="2:18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</row>
    <row r="763" spans="2:18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</row>
    <row r="764" spans="2:18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</row>
    <row r="765" spans="2:18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</row>
    <row r="766" spans="2:18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</row>
    <row r="767" spans="2:18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</row>
    <row r="768" spans="2:18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</row>
    <row r="769" spans="2:18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</row>
    <row r="770" spans="2:18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</row>
    <row r="771" spans="2:18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</row>
    <row r="772" spans="2:18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</row>
    <row r="773" spans="2:18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</row>
    <row r="774" spans="2:18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</row>
    <row r="775" spans="2:18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</row>
    <row r="776" spans="2:18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</row>
    <row r="777" spans="2:18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</row>
    <row r="778" spans="2:18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</row>
    <row r="779" spans="2:18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</row>
    <row r="780" spans="2:18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</row>
    <row r="781" spans="2:18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</row>
    <row r="782" spans="2:18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</row>
    <row r="783" spans="2:18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</row>
    <row r="784" spans="2:18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</row>
    <row r="785" spans="2:18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</row>
    <row r="786" spans="2:18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</row>
    <row r="787" spans="2:18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</row>
    <row r="788" spans="2:18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</row>
    <row r="789" spans="2:18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</row>
    <row r="790" spans="2:18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</row>
    <row r="791" spans="2:18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</row>
    <row r="792" spans="2:18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</row>
    <row r="793" spans="2:18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</row>
    <row r="794" spans="2:18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</row>
    <row r="795" spans="2:18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</row>
    <row r="796" spans="2:18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</row>
    <row r="797" spans="2:18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</row>
    <row r="798" spans="2:18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</row>
    <row r="799" spans="2:18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</row>
    <row r="800" spans="2:18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</row>
    <row r="801" spans="2:18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</row>
    <row r="802" spans="2:18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</row>
    <row r="803" spans="2:18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</row>
    <row r="804" spans="2:18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</row>
    <row r="805" spans="2:18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</row>
    <row r="806" spans="2:18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</row>
    <row r="807" spans="2:18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</row>
    <row r="808" spans="2:18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</row>
    <row r="809" spans="2:18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</row>
    <row r="810" spans="2:18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</row>
    <row r="811" spans="2:18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</row>
    <row r="812" spans="2:18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</row>
    <row r="813" spans="2:18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</row>
    <row r="814" spans="2:18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</row>
    <row r="815" spans="2:18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</row>
    <row r="816" spans="2:18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</row>
    <row r="817" spans="2:18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</row>
    <row r="818" spans="2:18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</row>
    <row r="819" spans="2:18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</row>
    <row r="820" spans="2:18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</row>
    <row r="821" spans="2:18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</row>
    <row r="822" spans="2:18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</row>
    <row r="823" spans="2:18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</row>
    <row r="824" spans="2:18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</row>
    <row r="825" spans="2:18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</row>
    <row r="826" spans="2:18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</row>
    <row r="827" spans="2:18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</row>
    <row r="828" spans="2:18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</row>
    <row r="829" spans="2:18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</row>
    <row r="830" spans="2:18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</row>
    <row r="831" spans="2:18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</row>
    <row r="832" spans="2:18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</row>
    <row r="833" spans="2:18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</row>
    <row r="834" spans="2:18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</row>
    <row r="835" spans="2:18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</row>
    <row r="836" spans="2:18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</row>
    <row r="837" spans="2:18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</row>
    <row r="838" spans="2:18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</row>
    <row r="839" spans="2:18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</row>
    <row r="840" spans="2:18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</row>
    <row r="841" spans="2:18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</row>
    <row r="842" spans="2:18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</row>
    <row r="843" spans="2:18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</row>
    <row r="844" spans="2:18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</row>
    <row r="845" spans="2:18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</row>
    <row r="846" spans="2:18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</row>
    <row r="847" spans="2:18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</row>
    <row r="848" spans="2:18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</row>
    <row r="849" spans="2:18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</row>
    <row r="850" spans="2:18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</row>
    <row r="851" spans="2:18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</row>
    <row r="852" spans="2:18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</row>
    <row r="853" spans="2:18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</row>
    <row r="854" spans="2:18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</row>
    <row r="855" spans="2:18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</row>
    <row r="856" spans="2:18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</row>
    <row r="857" spans="2:18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</row>
    <row r="858" spans="2:18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</row>
    <row r="859" spans="2:18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</row>
    <row r="860" spans="2:18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</row>
    <row r="861" spans="2:18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</row>
    <row r="862" spans="2:18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</row>
    <row r="863" spans="2:18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</row>
    <row r="864" spans="2:18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</row>
    <row r="865" spans="2:18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</row>
    <row r="866" spans="2:18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</row>
    <row r="867" spans="2:18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</row>
    <row r="868" spans="2:18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</row>
    <row r="869" spans="2:18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</row>
    <row r="870" spans="2:18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</row>
    <row r="871" spans="2:18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</row>
    <row r="872" spans="2:18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</row>
    <row r="873" spans="2:18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</row>
    <row r="874" spans="2:18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</row>
    <row r="875" spans="2:18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</row>
    <row r="876" spans="2:18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</row>
    <row r="877" spans="2:18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</row>
    <row r="878" spans="2:18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</row>
    <row r="879" spans="2:18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</row>
    <row r="880" spans="2:18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</row>
    <row r="881" spans="2:18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</row>
    <row r="882" spans="2:18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</row>
    <row r="883" spans="2:18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</row>
    <row r="884" spans="2:18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</row>
    <row r="885" spans="2:18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</row>
    <row r="886" spans="2:18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</row>
    <row r="887" spans="2:18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</row>
    <row r="888" spans="2:18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</row>
    <row r="889" spans="2:18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</row>
    <row r="890" spans="2:18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</row>
    <row r="891" spans="2:18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</row>
    <row r="892" spans="2:18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</row>
    <row r="893" spans="2:18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</row>
    <row r="894" spans="2:18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</row>
    <row r="895" spans="2:18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</row>
    <row r="896" spans="2:18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</row>
    <row r="897" spans="2:18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</row>
    <row r="898" spans="2:18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</row>
    <row r="899" spans="2:18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</row>
    <row r="900" spans="2:18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</row>
    <row r="901" spans="2:18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</row>
    <row r="902" spans="2:18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</row>
    <row r="903" spans="2:18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</row>
    <row r="904" spans="2:18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</row>
    <row r="905" spans="2:18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</row>
    <row r="906" spans="2:18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</row>
    <row r="907" spans="2:18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</row>
    <row r="908" spans="2:18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</row>
    <row r="909" spans="2:18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</row>
    <row r="910" spans="2:18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</row>
    <row r="911" spans="2:18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</row>
    <row r="912" spans="2:18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</row>
    <row r="913" spans="2:18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</row>
    <row r="914" spans="2:18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</row>
    <row r="915" spans="2:18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</row>
    <row r="916" spans="2:18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</row>
    <row r="917" spans="2:18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</row>
    <row r="918" spans="2:18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</row>
    <row r="919" spans="2:18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</row>
    <row r="920" spans="2:18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</row>
    <row r="921" spans="2:18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</row>
    <row r="922" spans="2:18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6">
    <tabColor rgb="FF00B050"/>
    <pageSetUpPr fitToPage="1"/>
  </sheetPr>
  <dimension ref="B1:Q531"/>
  <sheetViews>
    <sheetView zoomScale="80" zoomScaleNormal="80" workbookViewId="0">
      <selection activeCell="C6" sqref="C6:P13"/>
    </sheetView>
  </sheetViews>
  <sheetFormatPr defaultColWidth="11.42578125" defaultRowHeight="15" x14ac:dyDescent="0.25"/>
  <cols>
    <col min="1" max="1" width="2.7109375" style="81" customWidth="1"/>
    <col min="2" max="16" width="15.7109375" style="63" customWidth="1"/>
    <col min="17" max="17" width="11.42578125" style="269"/>
    <col min="18" max="16384" width="11.42578125" style="81"/>
  </cols>
  <sheetData>
    <row r="1" spans="2:17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7" ht="24.95" customHeight="1" thickTop="1" thickBot="1" x14ac:dyDescent="0.3">
      <c r="B2" s="287" t="s">
        <v>295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9"/>
    </row>
    <row r="3" spans="2:17" ht="24.95" customHeight="1" thickTop="1" thickBot="1" x14ac:dyDescent="0.3">
      <c r="B3" s="290" t="s">
        <v>245</v>
      </c>
      <c r="C3" s="301" t="s">
        <v>197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11"/>
    </row>
    <row r="4" spans="2:17" ht="24.95" customHeight="1" thickTop="1" x14ac:dyDescent="0.25">
      <c r="B4" s="328"/>
      <c r="C4" s="306" t="s">
        <v>198</v>
      </c>
      <c r="D4" s="307"/>
      <c r="E4" s="308" t="s">
        <v>199</v>
      </c>
      <c r="F4" s="307"/>
      <c r="G4" s="308" t="s">
        <v>200</v>
      </c>
      <c r="H4" s="307"/>
      <c r="I4" s="308" t="s">
        <v>201</v>
      </c>
      <c r="J4" s="307"/>
      <c r="K4" s="308" t="s">
        <v>202</v>
      </c>
      <c r="L4" s="307"/>
      <c r="M4" s="309" t="s">
        <v>203</v>
      </c>
      <c r="N4" s="310"/>
      <c r="O4" s="364" t="s">
        <v>31</v>
      </c>
      <c r="P4" s="365"/>
    </row>
    <row r="5" spans="2:17" ht="24.95" customHeight="1" thickBot="1" x14ac:dyDescent="0.3">
      <c r="B5" s="329"/>
      <c r="C5" s="244" t="s">
        <v>4</v>
      </c>
      <c r="D5" s="242" t="s">
        <v>5</v>
      </c>
      <c r="E5" s="245" t="s">
        <v>4</v>
      </c>
      <c r="F5" s="242" t="s">
        <v>5</v>
      </c>
      <c r="G5" s="245" t="s">
        <v>4</v>
      </c>
      <c r="H5" s="242" t="s">
        <v>5</v>
      </c>
      <c r="I5" s="245" t="s">
        <v>4</v>
      </c>
      <c r="J5" s="242" t="s">
        <v>5</v>
      </c>
      <c r="K5" s="245" t="s">
        <v>4</v>
      </c>
      <c r="L5" s="242" t="s">
        <v>5</v>
      </c>
      <c r="M5" s="245" t="s">
        <v>4</v>
      </c>
      <c r="N5" s="243" t="s">
        <v>5</v>
      </c>
      <c r="O5" s="244" t="s">
        <v>4</v>
      </c>
      <c r="P5" s="241" t="s">
        <v>5</v>
      </c>
    </row>
    <row r="6" spans="2:17" ht="21.95" customHeight="1" thickTop="1" x14ac:dyDescent="0.25">
      <c r="B6" s="160" t="s">
        <v>74</v>
      </c>
      <c r="C6" s="87">
        <v>310</v>
      </c>
      <c r="D6" s="125">
        <v>0.17683970336565888</v>
      </c>
      <c r="E6" s="89">
        <v>2925</v>
      </c>
      <c r="F6" s="125">
        <v>0.18590313969747044</v>
      </c>
      <c r="G6" s="89">
        <v>1225</v>
      </c>
      <c r="H6" s="125">
        <v>0.21953405017921146</v>
      </c>
      <c r="I6" s="89">
        <v>970</v>
      </c>
      <c r="J6" s="125">
        <v>0.18263980418000378</v>
      </c>
      <c r="K6" s="89">
        <v>18</v>
      </c>
      <c r="L6" s="125">
        <v>0.12949640287769784</v>
      </c>
      <c r="M6" s="89">
        <v>478</v>
      </c>
      <c r="N6" s="123">
        <v>0.19678880197612186</v>
      </c>
      <c r="O6" s="87">
        <v>5926</v>
      </c>
      <c r="P6" s="126">
        <v>0.19149486201770827</v>
      </c>
      <c r="Q6" s="270"/>
    </row>
    <row r="7" spans="2:17" ht="21.95" customHeight="1" x14ac:dyDescent="0.25">
      <c r="B7" s="160" t="s">
        <v>75</v>
      </c>
      <c r="C7" s="87">
        <v>281</v>
      </c>
      <c r="D7" s="125">
        <v>0.16029663434112948</v>
      </c>
      <c r="E7" s="89">
        <v>3106</v>
      </c>
      <c r="F7" s="125">
        <v>0.19740688953857888</v>
      </c>
      <c r="G7" s="89">
        <v>1213</v>
      </c>
      <c r="H7" s="125">
        <v>0.21738351254480287</v>
      </c>
      <c r="I7" s="89">
        <v>1037</v>
      </c>
      <c r="J7" s="125">
        <v>0.19525513086047824</v>
      </c>
      <c r="K7" s="89">
        <v>33</v>
      </c>
      <c r="L7" s="125">
        <v>0.23741007194244604</v>
      </c>
      <c r="M7" s="89">
        <v>507</v>
      </c>
      <c r="N7" s="123">
        <v>0.20872787155207906</v>
      </c>
      <c r="O7" s="87">
        <v>6177</v>
      </c>
      <c r="P7" s="126">
        <v>0.19960576488076004</v>
      </c>
      <c r="Q7" s="270"/>
    </row>
    <row r="8" spans="2:17" ht="21.95" customHeight="1" x14ac:dyDescent="0.25">
      <c r="B8" s="160" t="s">
        <v>76</v>
      </c>
      <c r="C8" s="87">
        <v>288</v>
      </c>
      <c r="D8" s="125">
        <v>0.16428978893325727</v>
      </c>
      <c r="E8" s="89">
        <v>2352</v>
      </c>
      <c r="F8" s="125">
        <v>0.14948519130545315</v>
      </c>
      <c r="G8" s="89">
        <v>1087</v>
      </c>
      <c r="H8" s="125">
        <v>0.19480286738351255</v>
      </c>
      <c r="I8" s="89">
        <v>934</v>
      </c>
      <c r="J8" s="125">
        <v>0.17586141969497271</v>
      </c>
      <c r="K8" s="89">
        <v>36</v>
      </c>
      <c r="L8" s="125">
        <v>0.25899280575539568</v>
      </c>
      <c r="M8" s="89">
        <v>456</v>
      </c>
      <c r="N8" s="123">
        <v>0.18773157678056812</v>
      </c>
      <c r="O8" s="87">
        <v>5153</v>
      </c>
      <c r="P8" s="126">
        <v>0.16651586634783172</v>
      </c>
      <c r="Q8" s="271"/>
    </row>
    <row r="9" spans="2:17" ht="21.95" customHeight="1" x14ac:dyDescent="0.25">
      <c r="B9" s="160" t="s">
        <v>77</v>
      </c>
      <c r="C9" s="87">
        <v>289</v>
      </c>
      <c r="D9" s="125">
        <v>0.16486023958927554</v>
      </c>
      <c r="E9" s="89">
        <v>2960</v>
      </c>
      <c r="F9" s="125">
        <v>0.18812762171094446</v>
      </c>
      <c r="G9" s="89">
        <v>1064</v>
      </c>
      <c r="H9" s="125">
        <v>0.1906810035842294</v>
      </c>
      <c r="I9" s="89">
        <v>989</v>
      </c>
      <c r="J9" s="125">
        <v>0.18621728488043682</v>
      </c>
      <c r="K9" s="89">
        <v>28</v>
      </c>
      <c r="L9" s="125">
        <v>0.20143884892086331</v>
      </c>
      <c r="M9" s="89">
        <v>506</v>
      </c>
      <c r="N9" s="123">
        <v>0.2083161794977357</v>
      </c>
      <c r="O9" s="87">
        <v>5836</v>
      </c>
      <c r="P9" s="126">
        <v>0.18858657015446262</v>
      </c>
    </row>
    <row r="10" spans="2:17" ht="21.95" customHeight="1" x14ac:dyDescent="0.25">
      <c r="B10" s="160" t="s">
        <v>78</v>
      </c>
      <c r="C10" s="87">
        <v>252</v>
      </c>
      <c r="D10" s="125">
        <v>0.14375356531660011</v>
      </c>
      <c r="E10" s="89">
        <v>2522</v>
      </c>
      <c r="F10" s="125">
        <v>0.1602898182280412</v>
      </c>
      <c r="G10" s="89">
        <v>706</v>
      </c>
      <c r="H10" s="125">
        <v>0.12652329749103944</v>
      </c>
      <c r="I10" s="89">
        <v>822</v>
      </c>
      <c r="J10" s="125">
        <v>0.15477311240820937</v>
      </c>
      <c r="K10" s="89">
        <v>15</v>
      </c>
      <c r="L10" s="125">
        <v>0.1079136690647482</v>
      </c>
      <c r="M10" s="89">
        <v>378</v>
      </c>
      <c r="N10" s="123">
        <v>0.15561959654178675</v>
      </c>
      <c r="O10" s="87">
        <v>4695</v>
      </c>
      <c r="P10" s="126">
        <v>0.15171589219931494</v>
      </c>
    </row>
    <row r="11" spans="2:17" ht="21.95" customHeight="1" x14ac:dyDescent="0.25">
      <c r="B11" s="160" t="s">
        <v>79</v>
      </c>
      <c r="C11" s="87">
        <v>139</v>
      </c>
      <c r="D11" s="125">
        <v>7.9292641186537366E-2</v>
      </c>
      <c r="E11" s="89">
        <v>940</v>
      </c>
      <c r="F11" s="125">
        <v>5.9743231219016146E-2</v>
      </c>
      <c r="G11" s="89">
        <v>156</v>
      </c>
      <c r="H11" s="125">
        <v>2.7956989247311829E-2</v>
      </c>
      <c r="I11" s="89">
        <v>286</v>
      </c>
      <c r="J11" s="125">
        <v>5.3850498964413483E-2</v>
      </c>
      <c r="K11" s="89">
        <v>3</v>
      </c>
      <c r="L11" s="125">
        <v>2.1582733812949641E-2</v>
      </c>
      <c r="M11" s="89">
        <v>66</v>
      </c>
      <c r="N11" s="123">
        <v>2.7171675586661177E-2</v>
      </c>
      <c r="O11" s="87">
        <v>1590</v>
      </c>
      <c r="P11" s="126">
        <v>5.1379822917339883E-2</v>
      </c>
    </row>
    <row r="12" spans="2:17" ht="21.95" customHeight="1" thickBot="1" x14ac:dyDescent="0.3">
      <c r="B12" s="160" t="s">
        <v>80</v>
      </c>
      <c r="C12" s="87">
        <v>194</v>
      </c>
      <c r="D12" s="125">
        <v>0.11066742726754136</v>
      </c>
      <c r="E12" s="89">
        <v>929</v>
      </c>
      <c r="F12" s="125">
        <v>5.9044108300495744E-2</v>
      </c>
      <c r="G12" s="89">
        <v>129</v>
      </c>
      <c r="H12" s="125">
        <v>2.3118279569892472E-2</v>
      </c>
      <c r="I12" s="89">
        <v>273</v>
      </c>
      <c r="J12" s="125">
        <v>5.1402749011485595E-2</v>
      </c>
      <c r="K12" s="89">
        <v>6</v>
      </c>
      <c r="L12" s="125">
        <v>4.3165467625899283E-2</v>
      </c>
      <c r="M12" s="89">
        <v>38</v>
      </c>
      <c r="N12" s="123">
        <v>1.5644298065047343E-2</v>
      </c>
      <c r="O12" s="87">
        <v>1569</v>
      </c>
      <c r="P12" s="126">
        <v>5.0701221482582562E-2</v>
      </c>
    </row>
    <row r="13" spans="2:17" ht="21.95" customHeight="1" thickTop="1" thickBot="1" x14ac:dyDescent="0.3">
      <c r="B13" s="97" t="s">
        <v>31</v>
      </c>
      <c r="C13" s="98">
        <v>1753</v>
      </c>
      <c r="D13" s="129">
        <v>1</v>
      </c>
      <c r="E13" s="100">
        <v>15734</v>
      </c>
      <c r="F13" s="129">
        <v>1</v>
      </c>
      <c r="G13" s="100">
        <v>5580</v>
      </c>
      <c r="H13" s="129">
        <v>0.99999999999999989</v>
      </c>
      <c r="I13" s="100">
        <v>5311</v>
      </c>
      <c r="J13" s="129">
        <v>1</v>
      </c>
      <c r="K13" s="100">
        <v>139</v>
      </c>
      <c r="L13" s="129">
        <v>0.99999999999999989</v>
      </c>
      <c r="M13" s="100">
        <v>2429</v>
      </c>
      <c r="N13" s="130">
        <v>1.0000000000000002</v>
      </c>
      <c r="O13" s="98">
        <v>30946</v>
      </c>
      <c r="P13" s="131">
        <v>1</v>
      </c>
    </row>
    <row r="14" spans="2:17" ht="15.75" thickTop="1" x14ac:dyDescent="0.25">
      <c r="B14" s="111"/>
      <c r="C14" s="112"/>
      <c r="D14" s="132"/>
      <c r="E14" s="112"/>
      <c r="F14" s="132"/>
      <c r="G14" s="112"/>
      <c r="H14" s="132"/>
      <c r="I14" s="112"/>
      <c r="J14" s="132"/>
      <c r="K14" s="112"/>
      <c r="L14" s="132"/>
      <c r="M14" s="112"/>
      <c r="N14" s="132"/>
      <c r="O14" s="112"/>
      <c r="P14" s="132"/>
    </row>
    <row r="15" spans="2:17" x14ac:dyDescent="0.25">
      <c r="B15" s="81"/>
      <c r="C15" s="180"/>
      <c r="D15" s="180"/>
      <c r="E15" s="180"/>
      <c r="F15" s="180"/>
      <c r="G15" s="180"/>
      <c r="H15" s="180"/>
      <c r="I15" s="180"/>
      <c r="J15" s="180"/>
      <c r="K15" s="181"/>
      <c r="L15" s="180"/>
      <c r="M15" s="180"/>
      <c r="N15" s="180"/>
      <c r="O15" s="180"/>
      <c r="P15" s="180"/>
    </row>
    <row r="16" spans="2:17" x14ac:dyDescent="0.25">
      <c r="B16" s="81"/>
      <c r="C16" s="180"/>
      <c r="D16" s="180"/>
      <c r="E16" s="180"/>
      <c r="F16" s="180"/>
      <c r="G16" s="180"/>
      <c r="H16" s="180"/>
      <c r="I16" s="180"/>
      <c r="J16" s="180"/>
      <c r="K16" s="181"/>
      <c r="L16" s="180"/>
      <c r="M16" s="180"/>
      <c r="N16" s="180"/>
      <c r="O16" s="180"/>
      <c r="P16" s="180"/>
    </row>
    <row r="17" spans="2:16" x14ac:dyDescent="0.25">
      <c r="B17" s="117"/>
      <c r="C17" s="117"/>
      <c r="D17" s="117"/>
      <c r="E17" s="117"/>
      <c r="F17" s="117"/>
      <c r="G17" s="117"/>
      <c r="H17" s="117"/>
      <c r="I17" s="117"/>
      <c r="J17" s="117"/>
      <c r="K17" s="118"/>
      <c r="L17" s="117"/>
      <c r="M17" s="117"/>
      <c r="N17" s="117"/>
      <c r="O17" s="117"/>
      <c r="P17" s="117"/>
    </row>
    <row r="18" spans="2:16" x14ac:dyDescent="0.25">
      <c r="B18" s="117"/>
      <c r="C18" s="182"/>
      <c r="D18" s="182"/>
      <c r="E18" s="182"/>
      <c r="F18" s="182"/>
      <c r="G18" s="182"/>
      <c r="H18" s="182"/>
      <c r="I18" s="182"/>
      <c r="J18" s="182"/>
      <c r="K18" s="183"/>
      <c r="L18" s="182"/>
      <c r="M18" s="182"/>
      <c r="N18" s="117"/>
      <c r="O18" s="117"/>
      <c r="P18" s="117"/>
    </row>
    <row r="19" spans="2:16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</row>
    <row r="20" spans="2:16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2:16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2:16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2:16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2:16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2:16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</row>
    <row r="26" spans="2:16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</row>
    <row r="27" spans="2:16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2:16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2:16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2:16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2:16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2:16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</row>
    <row r="33" spans="2:16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</row>
    <row r="34" spans="2:16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</row>
    <row r="35" spans="2:16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</row>
    <row r="36" spans="2:16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2:16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2:16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16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16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16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16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16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16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16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16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16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16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2:16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2:16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2:16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2:16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2:16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2:16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2:16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2:16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2:16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2:16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2:16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2:16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2:16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2:16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2:16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2:16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2:16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2:16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2:16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2:16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16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16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16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2:16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2:16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2:16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2:16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2:16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2:16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2:16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2:16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2:16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2:16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2:16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2:16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2:16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2:16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2:16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2:16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2:16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2:16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2:16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2:16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2:16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2:16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2:16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2:16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2:16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2:16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2:16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2:16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2:16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2:16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2:16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2:16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2:16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2:16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2:16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2:16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2:16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2:16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2:16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2:16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2:16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2:16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2:16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2:16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2:16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2:16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2:16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2:16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2:16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2:16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2:16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2:16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2:16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2:16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2:16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2:16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2:16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2:16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2:16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2:16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2:16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2:16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2:16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2:16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2:16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2:16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2:16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2:16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2:16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2:16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2:16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2:16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2:16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2:16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2:16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2:16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2:16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2:16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2:16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2:16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2:16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2:16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2:16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2:16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2:16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2:16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2:16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2:16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2:16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2:16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2:16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2:16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2:16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2:16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2:16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2:16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2:16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2:16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2:16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2:16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2:16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2:16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2:16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2:16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2:16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2:16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2:16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2:16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2:16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2:16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2:16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2:16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2:16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2:16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2:16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2:16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2:16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2:16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2:16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2:16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2:16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2:16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2:16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2:16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2:16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2:16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2:16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2:16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2:16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2:16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2:16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2:16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2:16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2:16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2:16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2:16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2:16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2:16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2:16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2:16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2:16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  <row r="282" spans="2:16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</row>
    <row r="283" spans="2:16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</row>
    <row r="284" spans="2:16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2:16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</row>
    <row r="286" spans="2:16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</row>
    <row r="287" spans="2:16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</row>
    <row r="288" spans="2:16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</row>
    <row r="289" spans="2:16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</row>
    <row r="290" spans="2:16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</row>
    <row r="291" spans="2:16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</row>
    <row r="292" spans="2:16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</row>
    <row r="293" spans="2:16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2:16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5" spans="2:16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</row>
    <row r="296" spans="2:16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</row>
    <row r="298" spans="2:16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</row>
    <row r="299" spans="2:16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</row>
    <row r="300" spans="2:16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2:16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</row>
    <row r="302" spans="2:16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</row>
    <row r="303" spans="2:16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</row>
    <row r="305" spans="2:16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</row>
    <row r="306" spans="2:16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</row>
    <row r="307" spans="2:16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</row>
    <row r="308" spans="2:16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</row>
    <row r="309" spans="2:16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</row>
    <row r="310" spans="2:16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</row>
    <row r="311" spans="2:16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</row>
    <row r="312" spans="2:16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</row>
    <row r="313" spans="2:16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</row>
    <row r="314" spans="2:16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</row>
    <row r="315" spans="2:16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</row>
    <row r="316" spans="2:16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2:16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2:16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6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</row>
    <row r="320" spans="2:16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</row>
    <row r="321" spans="2:16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</row>
    <row r="322" spans="2:16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</row>
    <row r="323" spans="2:16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</row>
    <row r="324" spans="2:16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</row>
    <row r="325" spans="2:16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2:16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2:16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8" spans="2:16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</row>
    <row r="329" spans="2:16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2:16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2:16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</row>
    <row r="332" spans="2:16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</row>
    <row r="333" spans="2:16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2:16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2:16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2:16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2:16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2:16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2:16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2:16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2:16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2:16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2:16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  <row r="344" spans="2:16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</row>
    <row r="345" spans="2:16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</row>
    <row r="346" spans="2:16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</row>
    <row r="347" spans="2:16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</row>
    <row r="348" spans="2:16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2:16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</row>
    <row r="350" spans="2:16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</row>
    <row r="351" spans="2:16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</row>
    <row r="352" spans="2:16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</row>
    <row r="353" spans="2:16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</row>
    <row r="354" spans="2:16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</row>
    <row r="355" spans="2:16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</row>
    <row r="356" spans="2:16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</row>
    <row r="357" spans="2:16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</row>
    <row r="358" spans="2:16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2:16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0" spans="2:16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2:16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</row>
    <row r="362" spans="2:16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</row>
    <row r="363" spans="2:16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</row>
    <row r="364" spans="2:16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</row>
    <row r="365" spans="2:16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</row>
    <row r="366" spans="2:16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6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6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</row>
    <row r="377" spans="2:16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</row>
    <row r="378" spans="2:16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</row>
    <row r="379" spans="2:16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2:16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</row>
    <row r="381" spans="2:16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</row>
    <row r="382" spans="2:16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</row>
    <row r="383" spans="2:16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</row>
    <row r="384" spans="2:16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2:16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</row>
    <row r="386" spans="2:16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</row>
    <row r="387" spans="2:16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</row>
    <row r="388" spans="2:16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</row>
    <row r="389" spans="2:16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</row>
    <row r="390" spans="2:16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2:16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2" spans="2:16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</row>
    <row r="393" spans="2:16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</row>
    <row r="394" spans="2:16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</row>
    <row r="395" spans="2:16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</row>
    <row r="396" spans="2:16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</row>
    <row r="397" spans="2:16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</row>
    <row r="398" spans="2:16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</row>
    <row r="399" spans="2:16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</row>
    <row r="400" spans="2:16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</row>
    <row r="401" spans="2:16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</row>
    <row r="402" spans="2:16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</row>
    <row r="403" spans="2:16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</row>
    <row r="404" spans="2:16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</row>
    <row r="405" spans="2:16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</row>
    <row r="406" spans="2:16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</row>
    <row r="407" spans="2:16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</row>
    <row r="408" spans="2:16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</row>
    <row r="409" spans="2:16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</row>
    <row r="410" spans="2:16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</row>
    <row r="411" spans="2:16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</row>
    <row r="412" spans="2:16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</row>
    <row r="413" spans="2:16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</row>
    <row r="414" spans="2:16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</row>
    <row r="415" spans="2:16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</row>
    <row r="416" spans="2:16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</row>
    <row r="417" spans="2:16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</row>
    <row r="418" spans="2:16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</row>
    <row r="419" spans="2:16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</row>
    <row r="420" spans="2:16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</row>
    <row r="421" spans="2:16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</row>
    <row r="422" spans="2:16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</row>
    <row r="423" spans="2:16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</row>
    <row r="424" spans="2:16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</row>
    <row r="425" spans="2:16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</row>
    <row r="426" spans="2:16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</row>
    <row r="427" spans="2:16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</row>
    <row r="428" spans="2:16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</row>
    <row r="429" spans="2:16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</row>
    <row r="430" spans="2:16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</row>
    <row r="431" spans="2:16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</row>
    <row r="432" spans="2:16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</row>
    <row r="433" spans="2:16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</row>
    <row r="434" spans="2:16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</row>
    <row r="435" spans="2:16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</row>
    <row r="436" spans="2:16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</row>
    <row r="437" spans="2:16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</row>
    <row r="438" spans="2:16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</row>
    <row r="439" spans="2:16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</row>
    <row r="440" spans="2:16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</row>
    <row r="441" spans="2:16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</row>
    <row r="442" spans="2:16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</row>
    <row r="443" spans="2:16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</row>
    <row r="444" spans="2:16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</row>
    <row r="445" spans="2:16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</row>
    <row r="446" spans="2:16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</row>
    <row r="447" spans="2:16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</row>
    <row r="448" spans="2:16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</row>
    <row r="449" spans="2:16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</row>
    <row r="450" spans="2:16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</row>
    <row r="451" spans="2:16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</row>
    <row r="452" spans="2:16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</row>
    <row r="453" spans="2:16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</row>
    <row r="454" spans="2:16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</row>
    <row r="455" spans="2:16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</row>
    <row r="456" spans="2:16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</row>
    <row r="457" spans="2:16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</row>
    <row r="458" spans="2:16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</row>
    <row r="459" spans="2:16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</row>
    <row r="460" spans="2:16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</row>
    <row r="461" spans="2:16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</row>
    <row r="462" spans="2:16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</row>
    <row r="463" spans="2:16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</row>
    <row r="464" spans="2:16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</row>
    <row r="465" spans="2:16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</row>
    <row r="466" spans="2:16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</row>
    <row r="467" spans="2:16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</row>
    <row r="468" spans="2:16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</row>
    <row r="469" spans="2:16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</row>
    <row r="470" spans="2:16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</row>
    <row r="471" spans="2:16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</row>
    <row r="472" spans="2:16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</row>
    <row r="473" spans="2:16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</row>
    <row r="474" spans="2:16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</row>
    <row r="475" spans="2:16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</row>
    <row r="476" spans="2:16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</row>
    <row r="477" spans="2:16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</row>
    <row r="478" spans="2:16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</row>
    <row r="479" spans="2:16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</row>
    <row r="480" spans="2:16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</row>
    <row r="481" spans="2:16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</row>
    <row r="482" spans="2:16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</row>
    <row r="483" spans="2:16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</row>
    <row r="484" spans="2:16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</row>
    <row r="485" spans="2:16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</row>
    <row r="486" spans="2:16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</row>
    <row r="487" spans="2:16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</row>
    <row r="488" spans="2:16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</row>
    <row r="489" spans="2:16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</row>
    <row r="490" spans="2:16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</row>
    <row r="491" spans="2:16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</row>
    <row r="492" spans="2:16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</row>
    <row r="493" spans="2:16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</row>
    <row r="494" spans="2:16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</row>
    <row r="495" spans="2:16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</row>
    <row r="496" spans="2:16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</row>
    <row r="497" spans="2:16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</row>
    <row r="498" spans="2:16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</row>
    <row r="499" spans="2:16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</row>
    <row r="500" spans="2:16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</row>
    <row r="501" spans="2:16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</row>
    <row r="502" spans="2:16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</row>
    <row r="503" spans="2:16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</row>
    <row r="504" spans="2:16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</row>
    <row r="505" spans="2:16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</row>
    <row r="506" spans="2:16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</row>
    <row r="507" spans="2:16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</row>
    <row r="508" spans="2:16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</row>
    <row r="509" spans="2:16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</row>
    <row r="510" spans="2:16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</row>
    <row r="511" spans="2:16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</row>
    <row r="512" spans="2:16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</row>
    <row r="513" spans="2:16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</row>
    <row r="514" spans="2:16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</row>
    <row r="515" spans="2:16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</row>
    <row r="516" spans="2:16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</row>
    <row r="517" spans="2:16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</row>
    <row r="518" spans="2:16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</row>
    <row r="519" spans="2:16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</row>
    <row r="520" spans="2:16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</row>
    <row r="521" spans="2:16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</row>
    <row r="522" spans="2:16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</row>
    <row r="523" spans="2:16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</row>
    <row r="524" spans="2:16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</row>
    <row r="525" spans="2:16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</row>
    <row r="526" spans="2:16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</row>
    <row r="527" spans="2:16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</row>
    <row r="528" spans="2:16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</row>
    <row r="529" spans="2:16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</row>
    <row r="530" spans="2:16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</row>
    <row r="531" spans="2:16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7">
    <tabColor rgb="FF00B050"/>
    <pageSetUpPr fitToPage="1"/>
  </sheetPr>
  <dimension ref="B1:U522"/>
  <sheetViews>
    <sheetView zoomScale="80" zoomScaleNormal="80" workbookViewId="0">
      <selection activeCell="C6" sqref="C6:T13"/>
    </sheetView>
  </sheetViews>
  <sheetFormatPr defaultColWidth="11.42578125" defaultRowHeight="15" x14ac:dyDescent="0.25"/>
  <cols>
    <col min="1" max="1" width="2.7109375" style="81" customWidth="1"/>
    <col min="2" max="20" width="15.7109375" style="63" customWidth="1"/>
    <col min="21" max="21" width="11.42578125" style="269"/>
    <col min="22" max="16384" width="11.42578125" style="81"/>
  </cols>
  <sheetData>
    <row r="1" spans="2:21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1" ht="24.95" customHeight="1" thickTop="1" thickBot="1" x14ac:dyDescent="0.3">
      <c r="B2" s="287" t="s">
        <v>296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336"/>
      <c r="P2" s="336"/>
      <c r="Q2" s="336"/>
      <c r="R2" s="336"/>
      <c r="S2" s="336"/>
      <c r="T2" s="337"/>
    </row>
    <row r="3" spans="2:21" ht="24.95" customHeight="1" thickTop="1" thickBot="1" x14ac:dyDescent="0.3">
      <c r="B3" s="290" t="s">
        <v>245</v>
      </c>
      <c r="C3" s="301" t="s">
        <v>82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16"/>
    </row>
    <row r="4" spans="2:21" ht="24.95" customHeight="1" thickTop="1" x14ac:dyDescent="0.25">
      <c r="B4" s="328"/>
      <c r="C4" s="306" t="s">
        <v>44</v>
      </c>
      <c r="D4" s="307"/>
      <c r="E4" s="308" t="s">
        <v>45</v>
      </c>
      <c r="F4" s="307"/>
      <c r="G4" s="308" t="s">
        <v>46</v>
      </c>
      <c r="H4" s="307"/>
      <c r="I4" s="309" t="s">
        <v>47</v>
      </c>
      <c r="J4" s="309"/>
      <c r="K4" s="308" t="s">
        <v>48</v>
      </c>
      <c r="L4" s="307"/>
      <c r="M4" s="309" t="s">
        <v>49</v>
      </c>
      <c r="N4" s="309"/>
      <c r="O4" s="308" t="s">
        <v>50</v>
      </c>
      <c r="P4" s="307"/>
      <c r="Q4" s="309" t="s">
        <v>51</v>
      </c>
      <c r="R4" s="309"/>
      <c r="S4" s="364" t="s">
        <v>31</v>
      </c>
      <c r="T4" s="365"/>
    </row>
    <row r="5" spans="2:21" ht="24.95" customHeight="1" thickBot="1" x14ac:dyDescent="0.3">
      <c r="B5" s="329"/>
      <c r="C5" s="246" t="s">
        <v>4</v>
      </c>
      <c r="D5" s="247" t="s">
        <v>5</v>
      </c>
      <c r="E5" s="248" t="s">
        <v>4</v>
      </c>
      <c r="F5" s="247" t="s">
        <v>5</v>
      </c>
      <c r="G5" s="248" t="s">
        <v>4</v>
      </c>
      <c r="H5" s="264" t="s">
        <v>5</v>
      </c>
      <c r="I5" s="248" t="s">
        <v>4</v>
      </c>
      <c r="J5" s="249" t="s">
        <v>5</v>
      </c>
      <c r="K5" s="248" t="s">
        <v>4</v>
      </c>
      <c r="L5" s="247" t="s">
        <v>5</v>
      </c>
      <c r="M5" s="248" t="s">
        <v>4</v>
      </c>
      <c r="N5" s="249" t="s">
        <v>5</v>
      </c>
      <c r="O5" s="248" t="s">
        <v>4</v>
      </c>
      <c r="P5" s="247" t="s">
        <v>5</v>
      </c>
      <c r="Q5" s="248" t="s">
        <v>4</v>
      </c>
      <c r="R5" s="249" t="s">
        <v>5</v>
      </c>
      <c r="S5" s="246" t="s">
        <v>4</v>
      </c>
      <c r="T5" s="250" t="s">
        <v>5</v>
      </c>
    </row>
    <row r="6" spans="2:21" ht="21.95" customHeight="1" thickTop="1" x14ac:dyDescent="0.25">
      <c r="B6" s="160" t="s">
        <v>74</v>
      </c>
      <c r="C6" s="135">
        <v>1754</v>
      </c>
      <c r="D6" s="88">
        <v>0.17622827288254797</v>
      </c>
      <c r="E6" s="136">
        <v>698</v>
      </c>
      <c r="F6" s="88">
        <v>0.17020238966105827</v>
      </c>
      <c r="G6" s="136">
        <v>1006</v>
      </c>
      <c r="H6" s="88">
        <v>0.25301810865191149</v>
      </c>
      <c r="I6" s="136">
        <v>794</v>
      </c>
      <c r="J6" s="90">
        <v>0.18551401869158879</v>
      </c>
      <c r="K6" s="136">
        <v>515</v>
      </c>
      <c r="L6" s="88">
        <v>0.18940787054063993</v>
      </c>
      <c r="M6" s="136">
        <v>639</v>
      </c>
      <c r="N6" s="90">
        <v>0.19661538461538461</v>
      </c>
      <c r="O6" s="136">
        <v>272</v>
      </c>
      <c r="P6" s="88">
        <v>0.19781818181818181</v>
      </c>
      <c r="Q6" s="136">
        <v>248</v>
      </c>
      <c r="R6" s="90">
        <v>0.19195046439628483</v>
      </c>
      <c r="S6" s="135">
        <v>5926</v>
      </c>
      <c r="T6" s="109">
        <v>0.19149486201770827</v>
      </c>
      <c r="U6" s="270"/>
    </row>
    <row r="7" spans="2:21" ht="21.95" customHeight="1" x14ac:dyDescent="0.25">
      <c r="B7" s="160" t="s">
        <v>75</v>
      </c>
      <c r="C7" s="135">
        <v>1984</v>
      </c>
      <c r="D7" s="88">
        <v>0.19933688335175323</v>
      </c>
      <c r="E7" s="136">
        <v>956</v>
      </c>
      <c r="F7" s="88">
        <v>0.23311387466471592</v>
      </c>
      <c r="G7" s="136">
        <v>767</v>
      </c>
      <c r="H7" s="88">
        <v>0.19290744466800805</v>
      </c>
      <c r="I7" s="136">
        <v>811</v>
      </c>
      <c r="J7" s="90">
        <v>0.18948598130841121</v>
      </c>
      <c r="K7" s="136">
        <v>523</v>
      </c>
      <c r="L7" s="88">
        <v>0.1923501287237955</v>
      </c>
      <c r="M7" s="136">
        <v>606</v>
      </c>
      <c r="N7" s="90">
        <v>0.18646153846153846</v>
      </c>
      <c r="O7" s="136">
        <v>252</v>
      </c>
      <c r="P7" s="88">
        <v>0.18327272727272728</v>
      </c>
      <c r="Q7" s="136">
        <v>278</v>
      </c>
      <c r="R7" s="90">
        <v>0.21517027863777088</v>
      </c>
      <c r="S7" s="135">
        <v>6177</v>
      </c>
      <c r="T7" s="109">
        <v>0.19960576488076004</v>
      </c>
      <c r="U7" s="270"/>
    </row>
    <row r="8" spans="2:21" ht="21.95" customHeight="1" x14ac:dyDescent="0.25">
      <c r="B8" s="160" t="s">
        <v>76</v>
      </c>
      <c r="C8" s="135">
        <v>1605</v>
      </c>
      <c r="D8" s="88">
        <v>0.16125791218728022</v>
      </c>
      <c r="E8" s="136">
        <v>824</v>
      </c>
      <c r="F8" s="88">
        <v>0.20092660326749573</v>
      </c>
      <c r="G8" s="136">
        <v>558</v>
      </c>
      <c r="H8" s="88">
        <v>0.1403420523138833</v>
      </c>
      <c r="I8" s="136">
        <v>698</v>
      </c>
      <c r="J8" s="90">
        <v>0.16308411214953272</v>
      </c>
      <c r="K8" s="136">
        <v>488</v>
      </c>
      <c r="L8" s="88">
        <v>0.17947774917248988</v>
      </c>
      <c r="M8" s="136">
        <v>564</v>
      </c>
      <c r="N8" s="90">
        <v>0.17353846153846153</v>
      </c>
      <c r="O8" s="136">
        <v>228</v>
      </c>
      <c r="P8" s="88">
        <v>0.16581818181818181</v>
      </c>
      <c r="Q8" s="136">
        <v>188</v>
      </c>
      <c r="R8" s="90">
        <v>0.14551083591331268</v>
      </c>
      <c r="S8" s="135">
        <v>5153</v>
      </c>
      <c r="T8" s="109">
        <v>0.16651586634783172</v>
      </c>
      <c r="U8" s="270"/>
    </row>
    <row r="9" spans="2:21" ht="21.95" customHeight="1" x14ac:dyDescent="0.25">
      <c r="B9" s="160" t="s">
        <v>77</v>
      </c>
      <c r="C9" s="135">
        <v>1876</v>
      </c>
      <c r="D9" s="88">
        <v>0.1884858836531699</v>
      </c>
      <c r="E9" s="136">
        <v>807</v>
      </c>
      <c r="F9" s="88">
        <v>0.19678127286027799</v>
      </c>
      <c r="G9" s="136">
        <v>627</v>
      </c>
      <c r="H9" s="88">
        <v>0.15769617706237424</v>
      </c>
      <c r="I9" s="136">
        <v>888</v>
      </c>
      <c r="J9" s="90">
        <v>0.20747663551401868</v>
      </c>
      <c r="K9" s="136">
        <v>496</v>
      </c>
      <c r="L9" s="88">
        <v>0.18242000735564545</v>
      </c>
      <c r="M9" s="136">
        <v>612</v>
      </c>
      <c r="N9" s="90">
        <v>0.18830769230769231</v>
      </c>
      <c r="O9" s="136">
        <v>271</v>
      </c>
      <c r="P9" s="88">
        <v>0.19709090909090909</v>
      </c>
      <c r="Q9" s="136">
        <v>259</v>
      </c>
      <c r="R9" s="90">
        <v>0.20046439628482973</v>
      </c>
      <c r="S9" s="135">
        <v>5836</v>
      </c>
      <c r="T9" s="109">
        <v>0.18858657015446262</v>
      </c>
      <c r="U9" s="270"/>
    </row>
    <row r="10" spans="2:21" ht="21.95" customHeight="1" x14ac:dyDescent="0.25">
      <c r="B10" s="160" t="s">
        <v>78</v>
      </c>
      <c r="C10" s="135">
        <v>1774</v>
      </c>
      <c r="D10" s="88">
        <v>0.17823771727117452</v>
      </c>
      <c r="E10" s="136">
        <v>472</v>
      </c>
      <c r="F10" s="88">
        <v>0.11509387954157523</v>
      </c>
      <c r="G10" s="136">
        <v>507</v>
      </c>
      <c r="H10" s="88">
        <v>0.12751509054325955</v>
      </c>
      <c r="I10" s="136">
        <v>636</v>
      </c>
      <c r="J10" s="90">
        <v>0.1485981308411215</v>
      </c>
      <c r="K10" s="136">
        <v>412</v>
      </c>
      <c r="L10" s="88">
        <v>0.15152629643251195</v>
      </c>
      <c r="M10" s="136">
        <v>478</v>
      </c>
      <c r="N10" s="90">
        <v>0.14707692307692308</v>
      </c>
      <c r="O10" s="136">
        <v>222</v>
      </c>
      <c r="P10" s="88">
        <v>0.16145454545454546</v>
      </c>
      <c r="Q10" s="136">
        <v>194</v>
      </c>
      <c r="R10" s="90">
        <v>0.15015479876160992</v>
      </c>
      <c r="S10" s="135">
        <v>4695</v>
      </c>
      <c r="T10" s="109">
        <v>0.15171589219931494</v>
      </c>
      <c r="U10" s="270"/>
    </row>
    <row r="11" spans="2:21" ht="21.95" customHeight="1" x14ac:dyDescent="0.25">
      <c r="B11" s="160" t="s">
        <v>79</v>
      </c>
      <c r="C11" s="135">
        <v>514</v>
      </c>
      <c r="D11" s="88">
        <v>5.1642720787702198E-2</v>
      </c>
      <c r="E11" s="136">
        <v>157</v>
      </c>
      <c r="F11" s="88">
        <v>3.8283345525481592E-2</v>
      </c>
      <c r="G11" s="136">
        <v>239</v>
      </c>
      <c r="H11" s="88">
        <v>6.0110663983903419E-2</v>
      </c>
      <c r="I11" s="136">
        <v>242</v>
      </c>
      <c r="J11" s="90">
        <v>5.6542056074766353E-2</v>
      </c>
      <c r="K11" s="136">
        <v>143</v>
      </c>
      <c r="L11" s="88">
        <v>5.2592865023905845E-2</v>
      </c>
      <c r="M11" s="136">
        <v>171</v>
      </c>
      <c r="N11" s="90">
        <v>5.2615384615384612E-2</v>
      </c>
      <c r="O11" s="136">
        <v>65</v>
      </c>
      <c r="P11" s="88">
        <v>4.7272727272727272E-2</v>
      </c>
      <c r="Q11" s="136">
        <v>59</v>
      </c>
      <c r="R11" s="90">
        <v>4.5665634674922601E-2</v>
      </c>
      <c r="S11" s="135">
        <v>1590</v>
      </c>
      <c r="T11" s="109">
        <v>5.1379822917339883E-2</v>
      </c>
      <c r="U11" s="270"/>
    </row>
    <row r="12" spans="2:21" ht="21.95" customHeight="1" thickBot="1" x14ac:dyDescent="0.3">
      <c r="B12" s="160" t="s">
        <v>80</v>
      </c>
      <c r="C12" s="135">
        <v>446</v>
      </c>
      <c r="D12" s="88">
        <v>4.4810609866371948E-2</v>
      </c>
      <c r="E12" s="136">
        <v>187</v>
      </c>
      <c r="F12" s="88">
        <v>4.5598634479395272E-2</v>
      </c>
      <c r="G12" s="136">
        <v>272</v>
      </c>
      <c r="H12" s="88">
        <v>6.8410462776659964E-2</v>
      </c>
      <c r="I12" s="136">
        <v>211</v>
      </c>
      <c r="J12" s="90">
        <v>4.9299065420560749E-2</v>
      </c>
      <c r="K12" s="136">
        <v>142</v>
      </c>
      <c r="L12" s="88">
        <v>5.2225082751011398E-2</v>
      </c>
      <c r="M12" s="136">
        <v>180</v>
      </c>
      <c r="N12" s="90">
        <v>5.5384615384615386E-2</v>
      </c>
      <c r="O12" s="136">
        <v>65</v>
      </c>
      <c r="P12" s="88">
        <v>4.7272727272727272E-2</v>
      </c>
      <c r="Q12" s="136">
        <v>66</v>
      </c>
      <c r="R12" s="90">
        <v>5.108359133126935E-2</v>
      </c>
      <c r="S12" s="135">
        <v>1569</v>
      </c>
      <c r="T12" s="109">
        <v>5.0701221482582562E-2</v>
      </c>
      <c r="U12" s="270"/>
    </row>
    <row r="13" spans="2:21" ht="21.95" customHeight="1" thickTop="1" thickBot="1" x14ac:dyDescent="0.3">
      <c r="B13" s="97" t="s">
        <v>31</v>
      </c>
      <c r="C13" s="142">
        <v>9953</v>
      </c>
      <c r="D13" s="184">
        <v>1</v>
      </c>
      <c r="E13" s="143">
        <v>4101</v>
      </c>
      <c r="F13" s="184">
        <v>1</v>
      </c>
      <c r="G13" s="143">
        <v>3976</v>
      </c>
      <c r="H13" s="184">
        <v>1</v>
      </c>
      <c r="I13" s="143">
        <v>4280</v>
      </c>
      <c r="J13" s="185">
        <v>1.0000000000000002</v>
      </c>
      <c r="K13" s="143">
        <v>2719</v>
      </c>
      <c r="L13" s="184">
        <v>0.99999999999999978</v>
      </c>
      <c r="M13" s="143">
        <v>3250</v>
      </c>
      <c r="N13" s="185">
        <v>1</v>
      </c>
      <c r="O13" s="143">
        <v>1375</v>
      </c>
      <c r="P13" s="184">
        <v>1</v>
      </c>
      <c r="Q13" s="143">
        <v>1292</v>
      </c>
      <c r="R13" s="185">
        <v>1</v>
      </c>
      <c r="S13" s="142">
        <v>30946</v>
      </c>
      <c r="T13" s="186">
        <v>1</v>
      </c>
      <c r="U13" s="271"/>
    </row>
    <row r="14" spans="2:21" ht="21.95" customHeight="1" thickTop="1" thickBot="1" x14ac:dyDescent="0.3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3"/>
    </row>
    <row r="15" spans="2:21" ht="21.95" customHeight="1" thickTop="1" x14ac:dyDescent="0.25">
      <c r="B15" s="114" t="s">
        <v>217</v>
      </c>
      <c r="C15" s="115"/>
      <c r="D15" s="115"/>
      <c r="E15" s="116"/>
      <c r="F15" s="161"/>
      <c r="G15" s="117"/>
      <c r="H15" s="117"/>
      <c r="I15" s="117"/>
      <c r="J15" s="161"/>
      <c r="K15" s="117"/>
      <c r="L15" s="117"/>
      <c r="M15" s="81"/>
      <c r="N15" s="81"/>
      <c r="O15" s="81"/>
      <c r="P15" s="81"/>
      <c r="Q15" s="81"/>
      <c r="R15" s="81"/>
      <c r="S15" s="81"/>
      <c r="T15" s="81"/>
    </row>
    <row r="16" spans="2:21" ht="21.95" customHeight="1" thickBot="1" x14ac:dyDescent="0.3">
      <c r="B16" s="119" t="s">
        <v>204</v>
      </c>
      <c r="C16" s="120"/>
      <c r="D16" s="120"/>
      <c r="E16" s="121"/>
      <c r="F16" s="117"/>
      <c r="G16" s="117"/>
      <c r="H16" s="117"/>
      <c r="I16" s="117"/>
      <c r="J16" s="117"/>
      <c r="K16" s="117"/>
      <c r="L16" s="117"/>
      <c r="M16" s="81"/>
      <c r="N16" s="81"/>
      <c r="O16" s="81"/>
      <c r="P16" s="81"/>
      <c r="Q16" s="81"/>
      <c r="R16" s="81"/>
      <c r="S16" s="81"/>
      <c r="T16" s="81"/>
    </row>
    <row r="17" spans="2:20" ht="15.75" thickTop="1" x14ac:dyDescent="0.25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</row>
    <row r="18" spans="2:20" x14ac:dyDescent="0.25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</row>
    <row r="19" spans="2:20" x14ac:dyDescent="0.25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</row>
    <row r="20" spans="2:20" x14ac:dyDescent="0.25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2:20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</row>
    <row r="22" spans="2:20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</row>
    <row r="23" spans="2:20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0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0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</row>
    <row r="26" spans="2:20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</row>
    <row r="27" spans="2:20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</row>
    <row r="28" spans="2:20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</row>
    <row r="29" spans="2:20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</row>
    <row r="30" spans="2:20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</row>
    <row r="31" spans="2:20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</row>
    <row r="32" spans="2:20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</row>
    <row r="33" spans="2:20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</row>
    <row r="34" spans="2:20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</row>
    <row r="35" spans="2:20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</row>
    <row r="37" spans="2:20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</row>
    <row r="112" spans="2:20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</row>
    <row r="113" spans="2:20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</row>
    <row r="114" spans="2:20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</row>
    <row r="115" spans="2:20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</row>
    <row r="116" spans="2:20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2:20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</row>
    <row r="118" spans="2:20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</row>
    <row r="119" spans="2:20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2:20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2:20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</row>
    <row r="122" spans="2:20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</row>
    <row r="123" spans="2:20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2:20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</row>
    <row r="125" spans="2:20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</row>
    <row r="126" spans="2:20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</row>
    <row r="127" spans="2:20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</row>
    <row r="128" spans="2:20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</row>
    <row r="129" spans="2:20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</row>
    <row r="130" spans="2:20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</row>
    <row r="131" spans="2:20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</row>
    <row r="132" spans="2:20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</row>
    <row r="133" spans="2:20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</row>
    <row r="134" spans="2:20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</row>
    <row r="135" spans="2:20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</row>
    <row r="136" spans="2:20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</row>
    <row r="137" spans="2:20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</row>
    <row r="138" spans="2:20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</row>
    <row r="139" spans="2:20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</row>
    <row r="140" spans="2:20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</row>
    <row r="141" spans="2:20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</row>
    <row r="142" spans="2:20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</row>
    <row r="143" spans="2:20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</row>
    <row r="144" spans="2:20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</row>
    <row r="145" spans="2:20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</row>
    <row r="146" spans="2:20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</row>
    <row r="147" spans="2:20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</row>
    <row r="148" spans="2:20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</row>
    <row r="149" spans="2:20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</row>
    <row r="150" spans="2:20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</row>
    <row r="151" spans="2:20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</row>
    <row r="152" spans="2:20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</row>
    <row r="153" spans="2:20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</row>
    <row r="154" spans="2:20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</row>
    <row r="155" spans="2:20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</row>
    <row r="156" spans="2:20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</row>
    <row r="157" spans="2:20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</row>
    <row r="158" spans="2:20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</row>
    <row r="159" spans="2:20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</row>
    <row r="160" spans="2:20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</row>
    <row r="161" spans="2:20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</row>
    <row r="162" spans="2:20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</row>
    <row r="163" spans="2:20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2:20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</row>
    <row r="165" spans="2:20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</row>
    <row r="166" spans="2:20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</row>
    <row r="167" spans="2:20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2:20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</row>
    <row r="169" spans="2:20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</row>
    <row r="170" spans="2:20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</row>
    <row r="171" spans="2:20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</row>
    <row r="172" spans="2:20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</row>
    <row r="173" spans="2:20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</row>
    <row r="174" spans="2:20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</row>
    <row r="175" spans="2:20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</row>
    <row r="176" spans="2:20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</row>
    <row r="177" spans="2:20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</row>
    <row r="178" spans="2:20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</row>
    <row r="179" spans="2:20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</row>
    <row r="180" spans="2:20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</row>
    <row r="181" spans="2:20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</row>
    <row r="182" spans="2:20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</row>
    <row r="183" spans="2:20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</row>
    <row r="184" spans="2:20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</row>
    <row r="185" spans="2:20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</row>
    <row r="186" spans="2:20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</row>
    <row r="187" spans="2:20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</row>
    <row r="188" spans="2:20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</row>
    <row r="189" spans="2:20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</row>
    <row r="190" spans="2:20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</row>
    <row r="191" spans="2:20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</row>
    <row r="192" spans="2:20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</row>
    <row r="193" spans="2:20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</row>
    <row r="194" spans="2:20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</row>
    <row r="195" spans="2:20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2:20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</row>
    <row r="197" spans="2:20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</row>
    <row r="198" spans="2:20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</row>
    <row r="199" spans="2:20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</row>
    <row r="200" spans="2:20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</row>
    <row r="201" spans="2:20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</row>
    <row r="202" spans="2:20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</row>
    <row r="203" spans="2:20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2:20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</row>
    <row r="205" spans="2:20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</row>
    <row r="206" spans="2:20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</row>
    <row r="207" spans="2:20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</row>
    <row r="208" spans="2:20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</row>
    <row r="209" spans="2:20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</row>
    <row r="210" spans="2:20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</row>
    <row r="211" spans="2:20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</row>
    <row r="212" spans="2:20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</row>
    <row r="213" spans="2:20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</row>
    <row r="214" spans="2:20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2:20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</row>
    <row r="216" spans="2:20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</row>
    <row r="217" spans="2:20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</row>
    <row r="218" spans="2:20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</row>
    <row r="219" spans="2:20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</row>
    <row r="220" spans="2:20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</row>
    <row r="221" spans="2:20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</row>
    <row r="222" spans="2:20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</row>
    <row r="223" spans="2:20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</row>
    <row r="224" spans="2:20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2:20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</row>
    <row r="226" spans="2:20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</row>
    <row r="227" spans="2:20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</row>
    <row r="228" spans="2:20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</row>
    <row r="229" spans="2:20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</row>
    <row r="230" spans="2:20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1" spans="2:20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</row>
    <row r="232" spans="2:20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</row>
    <row r="233" spans="2:20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</row>
    <row r="234" spans="2:20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</row>
    <row r="235" spans="2:20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</row>
    <row r="236" spans="2:20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</row>
    <row r="237" spans="2:20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</row>
    <row r="238" spans="2:20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</row>
    <row r="239" spans="2:20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</row>
    <row r="240" spans="2:20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</row>
    <row r="241" spans="2:20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</row>
    <row r="242" spans="2:20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</row>
    <row r="243" spans="2:20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2:20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</row>
    <row r="245" spans="2:20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</row>
    <row r="246" spans="2:20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</row>
    <row r="247" spans="2:20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</row>
    <row r="248" spans="2:20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</row>
    <row r="249" spans="2:20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</row>
    <row r="250" spans="2:20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</row>
    <row r="251" spans="2:20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</row>
    <row r="252" spans="2:20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</row>
    <row r="253" spans="2:20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</row>
    <row r="254" spans="2:20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</row>
    <row r="255" spans="2:20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</row>
    <row r="256" spans="2:20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2:20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</row>
    <row r="258" spans="2:20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</row>
    <row r="259" spans="2:20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</row>
    <row r="260" spans="2:20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</row>
    <row r="261" spans="2:20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</row>
    <row r="262" spans="2:20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</row>
    <row r="263" spans="2:20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</row>
    <row r="264" spans="2:20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</row>
    <row r="265" spans="2:20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</row>
    <row r="266" spans="2:20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</row>
    <row r="267" spans="2:20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</row>
    <row r="268" spans="2:20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</row>
    <row r="269" spans="2:20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</row>
    <row r="270" spans="2:20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</row>
    <row r="271" spans="2:20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</row>
    <row r="272" spans="2:20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</row>
    <row r="273" spans="2:20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</row>
    <row r="274" spans="2:20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</row>
    <row r="275" spans="2:20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</row>
    <row r="276" spans="2:20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</row>
    <row r="277" spans="2:20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</row>
    <row r="278" spans="2:20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</row>
    <row r="279" spans="2:20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</row>
    <row r="280" spans="2:20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</row>
    <row r="281" spans="2:20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</row>
    <row r="282" spans="2:20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</row>
    <row r="283" spans="2:20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2:20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</row>
    <row r="285" spans="2:20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</row>
    <row r="286" spans="2:20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</row>
    <row r="287" spans="2:20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</row>
    <row r="288" spans="2:20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</row>
    <row r="289" spans="2:20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</row>
    <row r="290" spans="2:20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</row>
    <row r="291" spans="2:20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</row>
    <row r="292" spans="2:20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</row>
    <row r="293" spans="2:20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</row>
    <row r="294" spans="2:20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</row>
    <row r="295" spans="2:20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</row>
    <row r="296" spans="2:20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</row>
    <row r="297" spans="2:20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</row>
    <row r="298" spans="2:20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</row>
    <row r="299" spans="2:20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</row>
    <row r="300" spans="2:20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</row>
    <row r="301" spans="2:20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</row>
    <row r="302" spans="2:20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</row>
    <row r="303" spans="2:20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</row>
    <row r="304" spans="2:20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</row>
    <row r="305" spans="2:20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</row>
    <row r="306" spans="2:20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</row>
    <row r="307" spans="2:20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2:20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</row>
    <row r="309" spans="2:20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</row>
    <row r="310" spans="2:20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</row>
    <row r="311" spans="2:20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</row>
    <row r="312" spans="2:20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</row>
    <row r="313" spans="2:20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</row>
    <row r="314" spans="2:20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</row>
    <row r="315" spans="2:20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</row>
    <row r="316" spans="2:20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</row>
    <row r="317" spans="2:20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</row>
    <row r="318" spans="2:20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</row>
    <row r="319" spans="2:20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</row>
    <row r="320" spans="2:20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</row>
    <row r="321" spans="2:20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</row>
    <row r="322" spans="2:20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</row>
    <row r="323" spans="2:20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2:20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</row>
    <row r="325" spans="2:20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</row>
    <row r="326" spans="2:20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</row>
    <row r="327" spans="2:20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</row>
    <row r="328" spans="2:20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</row>
    <row r="329" spans="2:20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</row>
    <row r="330" spans="2:20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</row>
    <row r="331" spans="2:20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</row>
    <row r="332" spans="2:20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</row>
    <row r="333" spans="2:20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</row>
    <row r="334" spans="2:20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</row>
    <row r="335" spans="2:20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</row>
    <row r="336" spans="2:20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</row>
    <row r="337" spans="2:20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</row>
    <row r="338" spans="2:20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</row>
    <row r="339" spans="2:20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</row>
    <row r="340" spans="2:20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</row>
    <row r="341" spans="2:20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</row>
    <row r="342" spans="2:20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</row>
    <row r="343" spans="2:20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</row>
    <row r="344" spans="2:20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</row>
    <row r="345" spans="2:20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</row>
    <row r="346" spans="2:20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</row>
    <row r="347" spans="2:20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</row>
    <row r="348" spans="2:20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</row>
    <row r="349" spans="2:20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</row>
    <row r="350" spans="2:20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</row>
    <row r="351" spans="2:20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</row>
    <row r="352" spans="2:20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</row>
    <row r="353" spans="2:20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</row>
    <row r="354" spans="2:20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</row>
    <row r="355" spans="2:20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</row>
    <row r="356" spans="2:20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</row>
    <row r="357" spans="2:20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</row>
    <row r="358" spans="2:20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</row>
    <row r="359" spans="2:20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</row>
    <row r="360" spans="2:20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</row>
    <row r="361" spans="2:20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</row>
    <row r="362" spans="2:20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</row>
    <row r="363" spans="2:20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</row>
    <row r="364" spans="2:20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</row>
    <row r="365" spans="2:20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</row>
    <row r="366" spans="2:20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</row>
    <row r="367" spans="2:20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</row>
    <row r="368" spans="2:20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</row>
    <row r="369" spans="2:20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</row>
    <row r="370" spans="2:20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</row>
    <row r="371" spans="2:20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</row>
    <row r="372" spans="2:20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</row>
    <row r="373" spans="2:20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</row>
    <row r="374" spans="2:20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</row>
    <row r="375" spans="2:20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</row>
    <row r="376" spans="2:20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</row>
    <row r="377" spans="2:20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</row>
    <row r="378" spans="2:20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</row>
    <row r="379" spans="2:20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</row>
    <row r="380" spans="2:20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</row>
    <row r="381" spans="2:20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</row>
    <row r="382" spans="2:20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</row>
    <row r="383" spans="2:20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</row>
    <row r="384" spans="2:20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</row>
    <row r="385" spans="2:20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</row>
    <row r="386" spans="2:20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</row>
    <row r="387" spans="2:20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</row>
    <row r="388" spans="2:20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</row>
    <row r="389" spans="2:20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</row>
    <row r="390" spans="2:20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</row>
    <row r="391" spans="2:20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</row>
    <row r="392" spans="2:20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</row>
    <row r="393" spans="2:20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</row>
    <row r="394" spans="2:20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</row>
    <row r="395" spans="2:20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</row>
    <row r="396" spans="2:20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</row>
    <row r="397" spans="2:20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</row>
    <row r="398" spans="2:20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</row>
    <row r="399" spans="2:20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</row>
    <row r="400" spans="2:20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</row>
    <row r="401" spans="2:20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</row>
    <row r="402" spans="2:20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</row>
    <row r="403" spans="2:20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</row>
    <row r="404" spans="2:20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</row>
    <row r="405" spans="2:20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</row>
    <row r="406" spans="2:20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</row>
    <row r="407" spans="2:20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</row>
    <row r="408" spans="2:20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</row>
    <row r="409" spans="2:20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</row>
    <row r="410" spans="2:20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</row>
    <row r="411" spans="2:20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</row>
    <row r="412" spans="2:20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</row>
    <row r="413" spans="2:20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</row>
    <row r="414" spans="2:20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</row>
    <row r="415" spans="2:20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</row>
    <row r="416" spans="2:20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</row>
    <row r="417" spans="2:20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</row>
    <row r="418" spans="2:20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</row>
    <row r="419" spans="2:20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</row>
    <row r="420" spans="2:20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</row>
    <row r="421" spans="2:20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</row>
    <row r="422" spans="2:20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</row>
    <row r="423" spans="2:20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</row>
    <row r="424" spans="2:20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</row>
    <row r="425" spans="2:20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</row>
    <row r="426" spans="2:20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</row>
    <row r="427" spans="2:20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</row>
    <row r="428" spans="2:20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</row>
    <row r="429" spans="2:20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</row>
    <row r="430" spans="2:20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</row>
    <row r="431" spans="2:20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</row>
    <row r="432" spans="2:20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</row>
    <row r="433" spans="2:20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</row>
    <row r="434" spans="2:20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</row>
    <row r="435" spans="2:20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</row>
    <row r="436" spans="2:20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</row>
    <row r="437" spans="2:20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</row>
    <row r="438" spans="2:20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</row>
    <row r="439" spans="2:20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</row>
    <row r="440" spans="2:20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</row>
    <row r="441" spans="2:20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</row>
    <row r="442" spans="2:20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</row>
    <row r="443" spans="2:20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</row>
    <row r="444" spans="2:20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</row>
    <row r="445" spans="2:20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</row>
    <row r="446" spans="2:20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</row>
    <row r="447" spans="2:20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</row>
    <row r="448" spans="2:20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</row>
    <row r="449" spans="2:20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</row>
    <row r="450" spans="2:20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</row>
    <row r="451" spans="2:20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</row>
    <row r="452" spans="2:20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</row>
    <row r="453" spans="2:20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</row>
    <row r="454" spans="2:20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</row>
    <row r="455" spans="2:20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</row>
    <row r="456" spans="2:20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</row>
    <row r="457" spans="2:20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</row>
    <row r="458" spans="2:20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</row>
    <row r="459" spans="2:20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</row>
    <row r="460" spans="2:20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</row>
    <row r="461" spans="2:20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</row>
    <row r="462" spans="2:20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</row>
    <row r="463" spans="2:20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</row>
    <row r="464" spans="2:20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</row>
    <row r="465" spans="2:20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</row>
    <row r="466" spans="2:20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</row>
    <row r="467" spans="2:20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</row>
    <row r="468" spans="2:20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</row>
    <row r="469" spans="2:20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</row>
    <row r="470" spans="2:20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</row>
    <row r="471" spans="2:20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</row>
    <row r="472" spans="2:20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</row>
    <row r="473" spans="2:20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</row>
    <row r="474" spans="2:20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</row>
    <row r="475" spans="2:20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</row>
    <row r="476" spans="2:20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</row>
    <row r="477" spans="2:20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</row>
    <row r="478" spans="2:20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</row>
    <row r="479" spans="2:20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</row>
    <row r="480" spans="2:20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</row>
    <row r="481" spans="2:20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</row>
    <row r="482" spans="2:20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</row>
    <row r="483" spans="2:20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</row>
    <row r="484" spans="2:20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</row>
    <row r="485" spans="2:20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</row>
    <row r="486" spans="2:20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</row>
    <row r="487" spans="2:20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</row>
    <row r="488" spans="2:20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</row>
    <row r="489" spans="2:20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</row>
    <row r="490" spans="2:20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</row>
    <row r="491" spans="2:20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</row>
    <row r="492" spans="2:20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</row>
    <row r="493" spans="2:20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</row>
    <row r="494" spans="2:20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</row>
    <row r="495" spans="2:20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</row>
    <row r="496" spans="2:20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</row>
    <row r="497" spans="2:20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</row>
    <row r="498" spans="2:20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</row>
    <row r="499" spans="2:20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</row>
    <row r="500" spans="2:20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</row>
    <row r="501" spans="2:20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</row>
    <row r="502" spans="2:20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</row>
    <row r="503" spans="2:20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</row>
    <row r="504" spans="2:20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</row>
    <row r="505" spans="2:20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</row>
    <row r="506" spans="2:20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</row>
    <row r="507" spans="2:20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</row>
    <row r="508" spans="2:20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</row>
    <row r="509" spans="2:20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</row>
    <row r="510" spans="2:20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</row>
    <row r="511" spans="2:20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</row>
    <row r="512" spans="2:20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</row>
    <row r="513" spans="2:20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</row>
    <row r="514" spans="2:20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</row>
    <row r="515" spans="2:20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</row>
    <row r="516" spans="2:20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</row>
    <row r="517" spans="2:20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</row>
    <row r="518" spans="2:20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</row>
    <row r="519" spans="2:20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</row>
    <row r="520" spans="2:20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</row>
    <row r="521" spans="2:20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</row>
    <row r="522" spans="2:20" x14ac:dyDescent="0.25"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</row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18">
    <tabColor rgb="FFFF0000"/>
    <pageSetUpPr fitToPage="1"/>
  </sheetPr>
  <dimension ref="A1:V12"/>
  <sheetViews>
    <sheetView topLeftCell="F1" workbookViewId="0">
      <selection activeCell="K28" sqref="K28"/>
    </sheetView>
  </sheetViews>
  <sheetFormatPr defaultColWidth="11.42578125" defaultRowHeight="15" x14ac:dyDescent="0.25"/>
  <cols>
    <col min="1" max="1" width="15.7109375" style="63" customWidth="1"/>
    <col min="2" max="21" width="10.140625" style="63" customWidth="1"/>
    <col min="22" max="16384" width="11.42578125" style="63"/>
  </cols>
  <sheetData>
    <row r="1" spans="1:22" ht="25.15" customHeight="1" thickTop="1" thickBot="1" x14ac:dyDescent="0.3">
      <c r="A1" s="340" t="s">
        <v>121</v>
      </c>
      <c r="B1" s="341"/>
      <c r="C1" s="341"/>
      <c r="D1" s="341"/>
      <c r="E1" s="341"/>
      <c r="F1" s="341"/>
      <c r="G1" s="341"/>
      <c r="H1" s="341"/>
      <c r="I1" s="341"/>
      <c r="J1" s="341"/>
      <c r="K1" s="342"/>
      <c r="L1" s="343"/>
      <c r="M1" s="343"/>
      <c r="N1" s="343"/>
      <c r="O1" s="343"/>
      <c r="P1" s="343"/>
      <c r="Q1" s="343"/>
      <c r="R1" s="343"/>
      <c r="S1" s="343"/>
      <c r="T1" s="343"/>
      <c r="U1" s="344"/>
    </row>
    <row r="2" spans="1:22" ht="25.15" customHeight="1" thickTop="1" thickBot="1" x14ac:dyDescent="0.3">
      <c r="A2" s="345" t="s">
        <v>83</v>
      </c>
      <c r="B2" s="348" t="s">
        <v>54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50"/>
    </row>
    <row r="3" spans="1:22" ht="25.15" customHeight="1" x14ac:dyDescent="0.25">
      <c r="A3" s="366"/>
      <c r="B3" s="351">
        <v>0</v>
      </c>
      <c r="C3" s="339"/>
      <c r="D3" s="338" t="s">
        <v>55</v>
      </c>
      <c r="E3" s="339"/>
      <c r="F3" s="353" t="s">
        <v>56</v>
      </c>
      <c r="G3" s="352"/>
      <c r="H3" s="338" t="s">
        <v>57</v>
      </c>
      <c r="I3" s="339"/>
      <c r="J3" s="353" t="s">
        <v>58</v>
      </c>
      <c r="K3" s="352"/>
      <c r="L3" s="338" t="s">
        <v>59</v>
      </c>
      <c r="M3" s="339"/>
      <c r="N3" s="353" t="s">
        <v>60</v>
      </c>
      <c r="O3" s="352"/>
      <c r="P3" s="338" t="s">
        <v>61</v>
      </c>
      <c r="Q3" s="339"/>
      <c r="R3" s="353" t="s">
        <v>34</v>
      </c>
      <c r="S3" s="352"/>
      <c r="T3" s="338" t="s">
        <v>52</v>
      </c>
      <c r="U3" s="339"/>
    </row>
    <row r="4" spans="1:22" ht="25.15" customHeight="1" thickBot="1" x14ac:dyDescent="0.3">
      <c r="A4" s="367"/>
      <c r="B4" s="9" t="s">
        <v>4</v>
      </c>
      <c r="C4" s="11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12" t="s">
        <v>4</v>
      </c>
      <c r="S4" s="10" t="s">
        <v>5</v>
      </c>
      <c r="T4" s="9" t="s">
        <v>4</v>
      </c>
      <c r="U4" s="11" t="s">
        <v>5</v>
      </c>
    </row>
    <row r="5" spans="1:22" x14ac:dyDescent="0.25">
      <c r="A5" s="1" t="s">
        <v>84</v>
      </c>
      <c r="B5" s="24">
        <f>VLOOKUP(V5,[1]Sheet1!$A$476:$U$483,2,FALSE)</f>
        <v>5950</v>
      </c>
      <c r="C5" s="15">
        <f>VLOOKUP(V5,[1]Sheet1!$A$476:$U$483,3,FALSE)/100</f>
        <v>0.19924321066202325</v>
      </c>
      <c r="D5" s="24">
        <f>VLOOKUP(V5,[1]Sheet1!$A$476:$U$483,4,FALSE)</f>
        <v>5950</v>
      </c>
      <c r="E5" s="15">
        <f>VLOOKUP(V5,[1]Sheet1!$A$476:$U$483,5,FALSE)/100</f>
        <v>0.19924321066202325</v>
      </c>
      <c r="F5" s="26" t="e">
        <f>VLOOKUP(V5,[1]Sheet1!$A$476:$U$483,6,FALSE)</f>
        <v>#REF!</v>
      </c>
      <c r="G5" s="14" t="e">
        <f>VLOOKUP(V5,[1]Sheet1!$A$476:$U$483,7,FALSE)/100</f>
        <v>#REF!</v>
      </c>
      <c r="H5" s="24" t="e">
        <f>VLOOKUP(V5,[1]Sheet1!$A$476:$U$483,8,FALSE)</f>
        <v>#REF!</v>
      </c>
      <c r="I5" s="15" t="e">
        <f>VLOOKUP(V5,[1]Sheet1!$A$476:$U$483,9,FALSE)/100</f>
        <v>#REF!</v>
      </c>
      <c r="J5" s="26" t="e">
        <f>VLOOKUP(V5,[1]Sheet1!$A$476:$U$483,10,FALSE)</f>
        <v>#REF!</v>
      </c>
      <c r="K5" s="14" t="e">
        <f>VLOOKUP(V5,[1]Sheet1!$A$476:$U$483,11,FALSE)/100</f>
        <v>#REF!</v>
      </c>
      <c r="L5" s="24" t="e">
        <f>VLOOKUP(V5,[1]Sheet1!$A$476:$U$483,12,FALSE)</f>
        <v>#REF!</v>
      </c>
      <c r="M5" s="15" t="e">
        <f>VLOOKUP(V5,[1]Sheet1!$A$476:$U$483,13,FALSE)/100</f>
        <v>#REF!</v>
      </c>
      <c r="N5" s="26" t="e">
        <f>VLOOKUP(V5,[1]Sheet1!$A$476:$U$483,14,FALSE)</f>
        <v>#REF!</v>
      </c>
      <c r="O5" s="14" t="e">
        <f>VLOOKUP(V5,[1]Sheet1!$A$476:$U$483,15,FALSE)/100</f>
        <v>#REF!</v>
      </c>
      <c r="P5" s="24" t="e">
        <f>VLOOKUP(V5,[1]Sheet1!$A$476:$U$483,16,FALSE)</f>
        <v>#REF!</v>
      </c>
      <c r="Q5" s="15" t="e">
        <f>VLOOKUP(V5,[1]Sheet1!$A$476:$U$483,17,FALSE)/100</f>
        <v>#REF!</v>
      </c>
      <c r="R5" s="26" t="e">
        <f>VLOOKUP(V5,[1]Sheet1!$A$476:$U$483,18,FALSE)</f>
        <v>#REF!</v>
      </c>
      <c r="S5" s="14" t="e">
        <f>VLOOKUP(V5,[1]Sheet1!$A$476:$U$483,19,FALSE)/100</f>
        <v>#REF!</v>
      </c>
      <c r="T5" s="24" t="e">
        <f>VLOOKUP(V5,[1]Sheet1!$A$476:$U$483,20,FALSE)</f>
        <v>#REF!</v>
      </c>
      <c r="U5" s="15" t="e">
        <f>VLOOKUP(V5,[1]Sheet1!$A$476:$U$483,21,FALSE)/100</f>
        <v>#REF!</v>
      </c>
      <c r="V5" s="67" t="s">
        <v>160</v>
      </c>
    </row>
    <row r="6" spans="1:22" x14ac:dyDescent="0.25">
      <c r="A6" s="2" t="s">
        <v>75</v>
      </c>
      <c r="B6" s="22">
        <f>VLOOKUP(V6,[1]Sheet1!$A$476:$U$483,2,FALSE)</f>
        <v>6054</v>
      </c>
      <c r="C6" s="15">
        <f>VLOOKUP(V6,[1]Sheet1!$A$476:$U$483,3,FALSE)/100</f>
        <v>0.20272578106687206</v>
      </c>
      <c r="D6" s="22">
        <f>VLOOKUP(V6,[1]Sheet1!$A$476:$U$483,4,FALSE)</f>
        <v>6054</v>
      </c>
      <c r="E6" s="15">
        <f>VLOOKUP(V6,[1]Sheet1!$A$476:$U$483,5,FALSE)/100</f>
        <v>0.20272578106687206</v>
      </c>
      <c r="F6" s="27" t="e">
        <f>VLOOKUP(V6,[1]Sheet1!$A$476:$U$483,6,FALSE)</f>
        <v>#REF!</v>
      </c>
      <c r="G6" s="14" t="e">
        <f>VLOOKUP(V6,[1]Sheet1!$A$476:$U$483,7,FALSE)/100</f>
        <v>#REF!</v>
      </c>
      <c r="H6" s="22" t="e">
        <f>VLOOKUP(V6,[1]Sheet1!$A$476:$U$483,8,FALSE)</f>
        <v>#REF!</v>
      </c>
      <c r="I6" s="15" t="e">
        <f>VLOOKUP(V6,[1]Sheet1!$A$476:$U$483,9,FALSE)/100</f>
        <v>#REF!</v>
      </c>
      <c r="J6" s="27" t="e">
        <f>VLOOKUP(V6,[1]Sheet1!$A$476:$U$483,10,FALSE)</f>
        <v>#REF!</v>
      </c>
      <c r="K6" s="14" t="e">
        <f>VLOOKUP(V6,[1]Sheet1!$A$476:$U$483,11,FALSE)/100</f>
        <v>#REF!</v>
      </c>
      <c r="L6" s="22" t="e">
        <f>VLOOKUP(V6,[1]Sheet1!$A$476:$U$483,12,FALSE)</f>
        <v>#REF!</v>
      </c>
      <c r="M6" s="15" t="e">
        <f>VLOOKUP(V6,[1]Sheet1!$A$476:$U$483,13,FALSE)/100</f>
        <v>#REF!</v>
      </c>
      <c r="N6" s="27" t="e">
        <f>VLOOKUP(V6,[1]Sheet1!$A$476:$U$483,14,FALSE)</f>
        <v>#REF!</v>
      </c>
      <c r="O6" s="14" t="e">
        <f>VLOOKUP(V6,[1]Sheet1!$A$476:$U$483,15,FALSE)/100</f>
        <v>#REF!</v>
      </c>
      <c r="P6" s="22" t="e">
        <f>VLOOKUP(V6,[1]Sheet1!$A$476:$U$483,16,FALSE)</f>
        <v>#REF!</v>
      </c>
      <c r="Q6" s="15" t="e">
        <f>VLOOKUP(V6,[1]Sheet1!$A$476:$U$483,17,FALSE)/100</f>
        <v>#REF!</v>
      </c>
      <c r="R6" s="27" t="e">
        <f>VLOOKUP(V6,[1]Sheet1!$A$476:$U$483,18,FALSE)</f>
        <v>#REF!</v>
      </c>
      <c r="S6" s="14" t="e">
        <f>VLOOKUP(V6,[1]Sheet1!$A$476:$U$483,19,FALSE)/100</f>
        <v>#REF!</v>
      </c>
      <c r="T6" s="22" t="e">
        <f>VLOOKUP(V6,[1]Sheet1!$A$476:$U$483,20,FALSE)</f>
        <v>#REF!</v>
      </c>
      <c r="U6" s="15" t="e">
        <f>VLOOKUP(V6,[1]Sheet1!$A$476:$U$483,21,FALSE)/100</f>
        <v>#REF!</v>
      </c>
      <c r="V6" s="67" t="s">
        <v>161</v>
      </c>
    </row>
    <row r="7" spans="1:22" x14ac:dyDescent="0.25">
      <c r="A7" s="2" t="s">
        <v>76</v>
      </c>
      <c r="B7" s="22">
        <f>VLOOKUP(V7,[1]Sheet1!$A$476:$U$483,2,FALSE)</f>
        <v>4897</v>
      </c>
      <c r="C7" s="15">
        <f>VLOOKUP(V7,[1]Sheet1!$A$476:$U$483,3,FALSE)/100</f>
        <v>0.16398218531292905</v>
      </c>
      <c r="D7" s="22">
        <f>VLOOKUP(V7,[1]Sheet1!$A$476:$U$483,4,FALSE)</f>
        <v>4897</v>
      </c>
      <c r="E7" s="15">
        <f>VLOOKUP(V7,[1]Sheet1!$A$476:$U$483,5,FALSE)/100</f>
        <v>0.16398218531292905</v>
      </c>
      <c r="F7" s="27" t="e">
        <f>VLOOKUP(V7,[1]Sheet1!$A$476:$U$483,6,FALSE)</f>
        <v>#REF!</v>
      </c>
      <c r="G7" s="14" t="e">
        <f>VLOOKUP(V7,[1]Sheet1!$A$476:$U$483,7,FALSE)/100</f>
        <v>#REF!</v>
      </c>
      <c r="H7" s="22" t="e">
        <f>VLOOKUP(V7,[1]Sheet1!$A$476:$U$483,8,FALSE)</f>
        <v>#REF!</v>
      </c>
      <c r="I7" s="15" t="e">
        <f>VLOOKUP(V7,[1]Sheet1!$A$476:$U$483,9,FALSE)/100</f>
        <v>#REF!</v>
      </c>
      <c r="J7" s="27" t="e">
        <f>VLOOKUP(V7,[1]Sheet1!$A$476:$U$483,10,FALSE)</f>
        <v>#REF!</v>
      </c>
      <c r="K7" s="14" t="e">
        <f>VLOOKUP(V7,[1]Sheet1!$A$476:$U$483,11,FALSE)/100</f>
        <v>#REF!</v>
      </c>
      <c r="L7" s="22" t="e">
        <f>VLOOKUP(V7,[1]Sheet1!$A$476:$U$483,12,FALSE)</f>
        <v>#REF!</v>
      </c>
      <c r="M7" s="15" t="e">
        <f>VLOOKUP(V7,[1]Sheet1!$A$476:$U$483,13,FALSE)/100</f>
        <v>#REF!</v>
      </c>
      <c r="N7" s="27" t="e">
        <f>VLOOKUP(V7,[1]Sheet1!$A$476:$U$483,14,FALSE)</f>
        <v>#REF!</v>
      </c>
      <c r="O7" s="14" t="e">
        <f>VLOOKUP(V7,[1]Sheet1!$A$476:$U$483,15,FALSE)/100</f>
        <v>#REF!</v>
      </c>
      <c r="P7" s="22" t="e">
        <f>VLOOKUP(V7,[1]Sheet1!$A$476:$U$483,16,FALSE)</f>
        <v>#REF!</v>
      </c>
      <c r="Q7" s="15" t="e">
        <f>VLOOKUP(V7,[1]Sheet1!$A$476:$U$483,17,FALSE)/100</f>
        <v>#REF!</v>
      </c>
      <c r="R7" s="27" t="e">
        <f>VLOOKUP(V7,[1]Sheet1!$A$476:$U$483,18,FALSE)</f>
        <v>#REF!</v>
      </c>
      <c r="S7" s="14" t="e">
        <f>VLOOKUP(V7,[1]Sheet1!$A$476:$U$483,19,FALSE)/100</f>
        <v>#REF!</v>
      </c>
      <c r="T7" s="22" t="e">
        <f>VLOOKUP(V7,[1]Sheet1!$A$476:$U$483,20,FALSE)</f>
        <v>#REF!</v>
      </c>
      <c r="U7" s="15" t="e">
        <f>VLOOKUP(V7,[1]Sheet1!$A$476:$U$483,21,FALSE)/100</f>
        <v>#REF!</v>
      </c>
      <c r="V7" s="67" t="s">
        <v>162</v>
      </c>
    </row>
    <row r="8" spans="1:22" x14ac:dyDescent="0.25">
      <c r="A8" s="2" t="s">
        <v>77</v>
      </c>
      <c r="B8" s="22">
        <f>VLOOKUP(V8,[1]Sheet1!$A$476:$U$483,2,FALSE)</f>
        <v>5451</v>
      </c>
      <c r="C8" s="15">
        <f>VLOOKUP(V8,[1]Sheet1!$A$476:$U$483,3,FALSE)/100</f>
        <v>0.18253356996952752</v>
      </c>
      <c r="D8" s="22">
        <f>VLOOKUP(V8,[1]Sheet1!$A$476:$U$483,4,FALSE)</f>
        <v>5451</v>
      </c>
      <c r="E8" s="15">
        <f>VLOOKUP(V8,[1]Sheet1!$A$476:$U$483,5,FALSE)/100</f>
        <v>0.18253356996952752</v>
      </c>
      <c r="F8" s="27" t="e">
        <f>VLOOKUP(V8,[1]Sheet1!$A$476:$U$483,6,FALSE)</f>
        <v>#REF!</v>
      </c>
      <c r="G8" s="14" t="e">
        <f>VLOOKUP(V8,[1]Sheet1!$A$476:$U$483,7,FALSE)/100</f>
        <v>#REF!</v>
      </c>
      <c r="H8" s="22" t="e">
        <f>VLOOKUP(V8,[1]Sheet1!$A$476:$U$483,8,FALSE)</f>
        <v>#REF!</v>
      </c>
      <c r="I8" s="15" t="e">
        <f>VLOOKUP(V8,[1]Sheet1!$A$476:$U$483,9,FALSE)/100</f>
        <v>#REF!</v>
      </c>
      <c r="J8" s="27" t="e">
        <f>VLOOKUP(V8,[1]Sheet1!$A$476:$U$483,10,FALSE)</f>
        <v>#REF!</v>
      </c>
      <c r="K8" s="14" t="e">
        <f>VLOOKUP(V8,[1]Sheet1!$A$476:$U$483,11,FALSE)/100</f>
        <v>#REF!</v>
      </c>
      <c r="L8" s="22" t="e">
        <f>VLOOKUP(V8,[1]Sheet1!$A$476:$U$483,12,FALSE)</f>
        <v>#REF!</v>
      </c>
      <c r="M8" s="15" t="e">
        <f>VLOOKUP(V8,[1]Sheet1!$A$476:$U$483,13,FALSE)/100</f>
        <v>#REF!</v>
      </c>
      <c r="N8" s="27" t="e">
        <f>VLOOKUP(V8,[1]Sheet1!$A$476:$U$483,14,FALSE)</f>
        <v>#REF!</v>
      </c>
      <c r="O8" s="14" t="e">
        <f>VLOOKUP(V8,[1]Sheet1!$A$476:$U$483,15,FALSE)/100</f>
        <v>#REF!</v>
      </c>
      <c r="P8" s="22" t="e">
        <f>VLOOKUP(V8,[1]Sheet1!$A$476:$U$483,16,FALSE)</f>
        <v>#REF!</v>
      </c>
      <c r="Q8" s="15" t="e">
        <f>VLOOKUP(V8,[1]Sheet1!$A$476:$U$483,17,FALSE)/100</f>
        <v>#REF!</v>
      </c>
      <c r="R8" s="27" t="e">
        <f>VLOOKUP(V8,[1]Sheet1!$A$476:$U$483,18,FALSE)</f>
        <v>#REF!</v>
      </c>
      <c r="S8" s="14" t="e">
        <f>VLOOKUP(V8,[1]Sheet1!$A$476:$U$483,19,FALSE)/100</f>
        <v>#REF!</v>
      </c>
      <c r="T8" s="22" t="e">
        <f>VLOOKUP(V8,[1]Sheet1!$A$476:$U$483,20,FALSE)</f>
        <v>#REF!</v>
      </c>
      <c r="U8" s="15" t="e">
        <f>VLOOKUP(V8,[1]Sheet1!$A$476:$U$483,21,FALSE)/100</f>
        <v>#REF!</v>
      </c>
      <c r="V8" s="67" t="s">
        <v>163</v>
      </c>
    </row>
    <row r="9" spans="1:22" x14ac:dyDescent="0.25">
      <c r="A9" s="2" t="s">
        <v>78</v>
      </c>
      <c r="B9" s="22">
        <f>VLOOKUP(V9,[1]Sheet1!$A$476:$U$483,2,FALSE)</f>
        <v>4490</v>
      </c>
      <c r="C9" s="15">
        <f>VLOOKUP(V9,[1]Sheet1!$A$476:$U$483,3,FALSE)/100</f>
        <v>0.15035327997856876</v>
      </c>
      <c r="D9" s="22">
        <f>VLOOKUP(V9,[1]Sheet1!$A$476:$U$483,4,FALSE)</f>
        <v>4490</v>
      </c>
      <c r="E9" s="15">
        <f>VLOOKUP(V9,[1]Sheet1!$A$476:$U$483,5,FALSE)/100</f>
        <v>0.15035327997856876</v>
      </c>
      <c r="F9" s="27" t="e">
        <f>VLOOKUP(V9,[1]Sheet1!$A$476:$U$483,6,FALSE)</f>
        <v>#REF!</v>
      </c>
      <c r="G9" s="14" t="e">
        <f>VLOOKUP(V9,[1]Sheet1!$A$476:$U$483,7,FALSE)/100</f>
        <v>#REF!</v>
      </c>
      <c r="H9" s="22" t="e">
        <f>VLOOKUP(V9,[1]Sheet1!$A$476:$U$483,8,FALSE)</f>
        <v>#REF!</v>
      </c>
      <c r="I9" s="15" t="e">
        <f>VLOOKUP(V9,[1]Sheet1!$A$476:$U$483,9,FALSE)/100</f>
        <v>#REF!</v>
      </c>
      <c r="J9" s="27" t="e">
        <f>VLOOKUP(V9,[1]Sheet1!$A$476:$U$483,10,FALSE)</f>
        <v>#REF!</v>
      </c>
      <c r="K9" s="14" t="e">
        <f>VLOOKUP(V9,[1]Sheet1!$A$476:$U$483,11,FALSE)/100</f>
        <v>#REF!</v>
      </c>
      <c r="L9" s="22" t="e">
        <f>VLOOKUP(V9,[1]Sheet1!$A$476:$U$483,12,FALSE)</f>
        <v>#REF!</v>
      </c>
      <c r="M9" s="15" t="e">
        <f>VLOOKUP(V9,[1]Sheet1!$A$476:$U$483,13,FALSE)/100</f>
        <v>#REF!</v>
      </c>
      <c r="N9" s="27" t="e">
        <f>VLOOKUP(V9,[1]Sheet1!$A$476:$U$483,14,FALSE)</f>
        <v>#REF!</v>
      </c>
      <c r="O9" s="14" t="e">
        <f>VLOOKUP(V9,[1]Sheet1!$A$476:$U$483,15,FALSE)/100</f>
        <v>#REF!</v>
      </c>
      <c r="P9" s="22" t="e">
        <f>VLOOKUP(V9,[1]Sheet1!$A$476:$U$483,16,FALSE)</f>
        <v>#REF!</v>
      </c>
      <c r="Q9" s="15" t="e">
        <f>VLOOKUP(V9,[1]Sheet1!$A$476:$U$483,17,FALSE)/100</f>
        <v>#REF!</v>
      </c>
      <c r="R9" s="27" t="e">
        <f>VLOOKUP(V9,[1]Sheet1!$A$476:$U$483,18,FALSE)</f>
        <v>#REF!</v>
      </c>
      <c r="S9" s="14" t="e">
        <f>VLOOKUP(V9,[1]Sheet1!$A$476:$U$483,19,FALSE)/100</f>
        <v>#REF!</v>
      </c>
      <c r="T9" s="22" t="e">
        <f>VLOOKUP(V9,[1]Sheet1!$A$476:$U$483,20,FALSE)</f>
        <v>#REF!</v>
      </c>
      <c r="U9" s="15" t="e">
        <f>VLOOKUP(V9,[1]Sheet1!$A$476:$U$483,21,FALSE)/100</f>
        <v>#REF!</v>
      </c>
      <c r="V9" s="67" t="s">
        <v>164</v>
      </c>
    </row>
    <row r="10" spans="1:22" x14ac:dyDescent="0.25">
      <c r="A10" s="2" t="s">
        <v>79</v>
      </c>
      <c r="B10" s="22">
        <f>VLOOKUP(V10,[1]Sheet1!$A$476:$U$483,2,FALSE)</f>
        <v>1543</v>
      </c>
      <c r="C10" s="15">
        <f>VLOOKUP(V10,[1]Sheet1!$A$476:$U$483,3,FALSE)/100</f>
        <v>5.1669289756554937E-2</v>
      </c>
      <c r="D10" s="22">
        <f>VLOOKUP(V10,[1]Sheet1!$A$476:$U$483,4,FALSE)</f>
        <v>1543</v>
      </c>
      <c r="E10" s="15">
        <f>VLOOKUP(V10,[1]Sheet1!$A$476:$U$483,5,FALSE)/100</f>
        <v>5.1669289756554937E-2</v>
      </c>
      <c r="F10" s="27" t="e">
        <f>VLOOKUP(V10,[1]Sheet1!$A$476:$U$483,6,FALSE)</f>
        <v>#REF!</v>
      </c>
      <c r="G10" s="14" t="e">
        <f>VLOOKUP(V10,[1]Sheet1!$A$476:$U$483,7,FALSE)/100</f>
        <v>#REF!</v>
      </c>
      <c r="H10" s="22" t="e">
        <f>VLOOKUP(V10,[1]Sheet1!$A$476:$U$483,8,FALSE)</f>
        <v>#REF!</v>
      </c>
      <c r="I10" s="15" t="e">
        <f>VLOOKUP(V10,[1]Sheet1!$A$476:$U$483,9,FALSE)/100</f>
        <v>#REF!</v>
      </c>
      <c r="J10" s="27" t="e">
        <f>VLOOKUP(V10,[1]Sheet1!$A$476:$U$483,10,FALSE)</f>
        <v>#REF!</v>
      </c>
      <c r="K10" s="14" t="e">
        <f>VLOOKUP(V10,[1]Sheet1!$A$476:$U$483,11,FALSE)/100</f>
        <v>#REF!</v>
      </c>
      <c r="L10" s="22" t="e">
        <f>VLOOKUP(V10,[1]Sheet1!$A$476:$U$483,12,FALSE)</f>
        <v>#REF!</v>
      </c>
      <c r="M10" s="15" t="e">
        <f>VLOOKUP(V10,[1]Sheet1!$A$476:$U$483,13,FALSE)/100</f>
        <v>#REF!</v>
      </c>
      <c r="N10" s="27" t="e">
        <f>VLOOKUP(V10,[1]Sheet1!$A$476:$U$483,14,FALSE)</f>
        <v>#REF!</v>
      </c>
      <c r="O10" s="14" t="e">
        <f>VLOOKUP(V10,[1]Sheet1!$A$476:$U$483,15,FALSE)/100</f>
        <v>#REF!</v>
      </c>
      <c r="P10" s="22" t="e">
        <f>VLOOKUP(V10,[1]Sheet1!$A$476:$U$483,16,FALSE)</f>
        <v>#REF!</v>
      </c>
      <c r="Q10" s="15" t="e">
        <f>VLOOKUP(V10,[1]Sheet1!$A$476:$U$483,17,FALSE)/100</f>
        <v>#REF!</v>
      </c>
      <c r="R10" s="27" t="e">
        <f>VLOOKUP(V10,[1]Sheet1!$A$476:$U$483,18,FALSE)</f>
        <v>#REF!</v>
      </c>
      <c r="S10" s="14" t="e">
        <f>VLOOKUP(V10,[1]Sheet1!$A$476:$U$483,19,FALSE)/100</f>
        <v>#REF!</v>
      </c>
      <c r="T10" s="22" t="e">
        <f>VLOOKUP(V10,[1]Sheet1!$A$476:$U$483,20,FALSE)</f>
        <v>#REF!</v>
      </c>
      <c r="U10" s="15" t="e">
        <f>VLOOKUP(V10,[1]Sheet1!$A$476:$U$483,21,FALSE)/100</f>
        <v>#REF!</v>
      </c>
      <c r="V10" s="67" t="s">
        <v>165</v>
      </c>
    </row>
    <row r="11" spans="1:22" ht="15.75" thickBot="1" x14ac:dyDescent="0.3">
      <c r="A11" s="3" t="s">
        <v>80</v>
      </c>
      <c r="B11" s="25">
        <f>VLOOKUP(V11,[1]Sheet1!$A$476:$U$483,2,FALSE)</f>
        <v>1478</v>
      </c>
      <c r="C11" s="19">
        <f>VLOOKUP(V11,[1]Sheet1!$A$476:$U$483,3,FALSE)/100</f>
        <v>4.9492683253524426E-2</v>
      </c>
      <c r="D11" s="25">
        <f>VLOOKUP(V11,[1]Sheet1!$A$476:$U$483,4,FALSE)</f>
        <v>1478</v>
      </c>
      <c r="E11" s="19">
        <f>VLOOKUP(V11,[1]Sheet1!$A$476:$U$483,5,FALSE)/100</f>
        <v>4.9492683253524426E-2</v>
      </c>
      <c r="F11" s="28" t="e">
        <f>VLOOKUP(V11,[1]Sheet1!$A$476:$U$483,6,FALSE)</f>
        <v>#REF!</v>
      </c>
      <c r="G11" s="18" t="e">
        <f>VLOOKUP(V11,[1]Sheet1!$A$476:$U$483,7,FALSE)/100</f>
        <v>#REF!</v>
      </c>
      <c r="H11" s="25" t="e">
        <f>VLOOKUP(V11,[1]Sheet1!$A$476:$U$483,8,FALSE)</f>
        <v>#REF!</v>
      </c>
      <c r="I11" s="19" t="e">
        <f>VLOOKUP(V11,[1]Sheet1!$A$476:$U$483,9,FALSE)/100</f>
        <v>#REF!</v>
      </c>
      <c r="J11" s="28" t="e">
        <f>VLOOKUP(V11,[1]Sheet1!$A$476:$U$483,10,FALSE)</f>
        <v>#REF!</v>
      </c>
      <c r="K11" s="18" t="e">
        <f>VLOOKUP(V11,[1]Sheet1!$A$476:$U$483,11,FALSE)/100</f>
        <v>#REF!</v>
      </c>
      <c r="L11" s="25" t="e">
        <f>VLOOKUP(V11,[1]Sheet1!$A$476:$U$483,12,FALSE)</f>
        <v>#REF!</v>
      </c>
      <c r="M11" s="19" t="e">
        <f>VLOOKUP(V11,[1]Sheet1!$A$476:$U$483,13,FALSE)/100</f>
        <v>#REF!</v>
      </c>
      <c r="N11" s="28" t="e">
        <f>VLOOKUP(V11,[1]Sheet1!$A$476:$U$483,14,FALSE)</f>
        <v>#REF!</v>
      </c>
      <c r="O11" s="18" t="e">
        <f>VLOOKUP(V11,[1]Sheet1!$A$476:$U$483,15,FALSE)/100</f>
        <v>#REF!</v>
      </c>
      <c r="P11" s="25" t="e">
        <f>VLOOKUP(V11,[1]Sheet1!$A$476:$U$483,16,FALSE)</f>
        <v>#REF!</v>
      </c>
      <c r="Q11" s="19" t="e">
        <f>VLOOKUP(V11,[1]Sheet1!$A$476:$U$483,17,FALSE)/100</f>
        <v>#REF!</v>
      </c>
      <c r="R11" s="28" t="e">
        <f>VLOOKUP(V11,[1]Sheet1!$A$476:$U$483,18,FALSE)</f>
        <v>#REF!</v>
      </c>
      <c r="S11" s="18" t="e">
        <f>VLOOKUP(V11,[1]Sheet1!$A$476:$U$483,19,FALSE)/100</f>
        <v>#REF!</v>
      </c>
      <c r="T11" s="25" t="e">
        <f>VLOOKUP(V11,[1]Sheet1!$A$476:$U$483,20,FALSE)</f>
        <v>#REF!</v>
      </c>
      <c r="U11" s="19" t="e">
        <f>VLOOKUP(V11,[1]Sheet1!$A$476:$U$483,21,FALSE)/100</f>
        <v>#REF!</v>
      </c>
      <c r="V11" s="67" t="s">
        <v>166</v>
      </c>
    </row>
    <row r="12" spans="1:22" ht="15.75" thickBot="1" x14ac:dyDescent="0.3">
      <c r="A12" s="6" t="s">
        <v>52</v>
      </c>
      <c r="B12" s="23">
        <f>VLOOKUP(V12,[1]Sheet1!$A$476:$U$483,2,FALSE)</f>
        <v>29863</v>
      </c>
      <c r="C12" s="8">
        <f>VLOOKUP(V12,[1]Sheet1!$A$476:$U$483,3,FALSE)/100</f>
        <v>1</v>
      </c>
      <c r="D12" s="23">
        <f>VLOOKUP(V12,[1]Sheet1!$A$476:$U$483,4,FALSE)</f>
        <v>29863</v>
      </c>
      <c r="E12" s="8">
        <f>VLOOKUP(V12,[1]Sheet1!$A$476:$U$483,5,FALSE)/100</f>
        <v>1</v>
      </c>
      <c r="F12" s="29" t="e">
        <f>VLOOKUP(V12,[1]Sheet1!$A$476:$U$483,6,FALSE)</f>
        <v>#REF!</v>
      </c>
      <c r="G12" s="7" t="e">
        <f>VLOOKUP(V12,[1]Sheet1!$A$476:$U$483,7,FALSE)/100</f>
        <v>#REF!</v>
      </c>
      <c r="H12" s="23" t="e">
        <f>VLOOKUP(V12,[1]Sheet1!$A$476:$U$483,8,FALSE)</f>
        <v>#REF!</v>
      </c>
      <c r="I12" s="8" t="e">
        <f>VLOOKUP(V12,[1]Sheet1!$A$476:$U$483,9,FALSE)/100</f>
        <v>#REF!</v>
      </c>
      <c r="J12" s="29" t="e">
        <f>VLOOKUP(V12,[1]Sheet1!$A$476:$U$483,10,FALSE)</f>
        <v>#REF!</v>
      </c>
      <c r="K12" s="7" t="e">
        <f>VLOOKUP(V12,[1]Sheet1!$A$476:$U$483,11,FALSE)/100</f>
        <v>#REF!</v>
      </c>
      <c r="L12" s="23" t="e">
        <f>VLOOKUP(V12,[1]Sheet1!$A$476:$U$483,12,FALSE)</f>
        <v>#REF!</v>
      </c>
      <c r="M12" s="8" t="e">
        <f>VLOOKUP(V12,[1]Sheet1!$A$476:$U$483,13,FALSE)/100</f>
        <v>#REF!</v>
      </c>
      <c r="N12" s="29" t="e">
        <f>VLOOKUP(V12,[1]Sheet1!$A$476:$U$483,14,FALSE)</f>
        <v>#REF!</v>
      </c>
      <c r="O12" s="7" t="e">
        <f>VLOOKUP(V12,[1]Sheet1!$A$476:$U$483,15,FALSE)/100</f>
        <v>#REF!</v>
      </c>
      <c r="P12" s="23" t="e">
        <f>VLOOKUP(V12,[1]Sheet1!$A$476:$U$483,16,FALSE)</f>
        <v>#REF!</v>
      </c>
      <c r="Q12" s="8" t="e">
        <f>VLOOKUP(V12,[1]Sheet1!$A$476:$U$483,17,FALSE)/100</f>
        <v>#REF!</v>
      </c>
      <c r="R12" s="29" t="e">
        <f>VLOOKUP(V12,[1]Sheet1!$A$476:$U$483,18,FALSE)</f>
        <v>#REF!</v>
      </c>
      <c r="S12" s="7" t="e">
        <f>VLOOKUP(V12,[1]Sheet1!$A$476:$U$483,19,FALSE)/100</f>
        <v>#REF!</v>
      </c>
      <c r="T12" s="23" t="e">
        <f>VLOOKUP(V12,[1]Sheet1!$A$476:$U$483,20,FALSE)</f>
        <v>#REF!</v>
      </c>
      <c r="U12" s="8" t="e">
        <f>VLOOKUP(V12,[1]Sheet1!$A$476:$U$483,21,FALSE)/100</f>
        <v>#REF!</v>
      </c>
      <c r="V12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19">
    <tabColor rgb="FF00B050"/>
    <pageSetUpPr fitToPage="1"/>
  </sheetPr>
  <dimension ref="B1:V619"/>
  <sheetViews>
    <sheetView topLeftCell="B1" zoomScale="80" zoomScaleNormal="80" workbookViewId="0">
      <selection activeCell="C7" sqref="C7:U19"/>
    </sheetView>
  </sheetViews>
  <sheetFormatPr defaultColWidth="11.42578125" defaultRowHeight="15" x14ac:dyDescent="0.25"/>
  <cols>
    <col min="1" max="1" width="2.7109375" style="81" customWidth="1"/>
    <col min="2" max="21" width="15.7109375" style="63" customWidth="1"/>
    <col min="22" max="22" width="11.42578125" style="269"/>
    <col min="23" max="16384" width="11.42578125" style="81"/>
  </cols>
  <sheetData>
    <row r="1" spans="2:22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2:22" ht="24.95" customHeight="1" thickTop="1" thickBot="1" x14ac:dyDescent="0.3">
      <c r="B2" s="284" t="s">
        <v>247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6"/>
    </row>
    <row r="3" spans="2:22" ht="24.95" customHeight="1" thickTop="1" thickBot="1" x14ac:dyDescent="0.3">
      <c r="B3" s="287" t="s">
        <v>297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9"/>
    </row>
    <row r="4" spans="2:22" ht="24.95" customHeight="1" thickTop="1" x14ac:dyDescent="0.25">
      <c r="B4" s="290" t="s">
        <v>85</v>
      </c>
      <c r="C4" s="293">
        <v>2014</v>
      </c>
      <c r="D4" s="294"/>
      <c r="E4" s="277">
        <v>2015</v>
      </c>
      <c r="F4" s="294"/>
      <c r="G4" s="277">
        <v>2016</v>
      </c>
      <c r="H4" s="294"/>
      <c r="I4" s="297">
        <v>2017</v>
      </c>
      <c r="J4" s="297"/>
      <c r="K4" s="277">
        <v>2018</v>
      </c>
      <c r="L4" s="297"/>
      <c r="M4" s="277">
        <v>2019</v>
      </c>
      <c r="N4" s="297"/>
      <c r="O4" s="277">
        <v>2020</v>
      </c>
      <c r="P4" s="297"/>
      <c r="Q4" s="277">
        <v>2021</v>
      </c>
      <c r="R4" s="297"/>
      <c r="S4" s="277">
        <v>2022</v>
      </c>
      <c r="T4" s="278"/>
      <c r="U4" s="281" t="s">
        <v>283</v>
      </c>
    </row>
    <row r="5" spans="2:22" ht="24.95" customHeight="1" x14ac:dyDescent="0.25">
      <c r="B5" s="291"/>
      <c r="C5" s="355">
        <v>2014</v>
      </c>
      <c r="D5" s="356"/>
      <c r="E5" s="357">
        <v>2015</v>
      </c>
      <c r="F5" s="356"/>
      <c r="G5" s="357">
        <v>2016</v>
      </c>
      <c r="H5" s="356"/>
      <c r="I5" s="354">
        <v>2017</v>
      </c>
      <c r="J5" s="354"/>
      <c r="K5" s="357">
        <v>2017</v>
      </c>
      <c r="L5" s="354"/>
      <c r="M5" s="357"/>
      <c r="N5" s="354"/>
      <c r="O5" s="279"/>
      <c r="P5" s="298"/>
      <c r="Q5" s="279"/>
      <c r="R5" s="298"/>
      <c r="S5" s="279"/>
      <c r="T5" s="280"/>
      <c r="U5" s="282"/>
    </row>
    <row r="6" spans="2:22" ht="24.95" customHeight="1" thickBot="1" x14ac:dyDescent="0.3">
      <c r="B6" s="292"/>
      <c r="C6" s="255" t="s">
        <v>4</v>
      </c>
      <c r="D6" s="256" t="s">
        <v>5</v>
      </c>
      <c r="E6" s="257" t="s">
        <v>4</v>
      </c>
      <c r="F6" s="256" t="s">
        <v>5</v>
      </c>
      <c r="G6" s="257" t="s">
        <v>4</v>
      </c>
      <c r="H6" s="256" t="s">
        <v>5</v>
      </c>
      <c r="I6" s="257" t="s">
        <v>4</v>
      </c>
      <c r="J6" s="257" t="s">
        <v>5</v>
      </c>
      <c r="K6" s="257" t="s">
        <v>4</v>
      </c>
      <c r="L6" s="257" t="s">
        <v>5</v>
      </c>
      <c r="M6" s="257" t="s">
        <v>4</v>
      </c>
      <c r="N6" s="266" t="s">
        <v>5</v>
      </c>
      <c r="O6" s="257" t="s">
        <v>4</v>
      </c>
      <c r="P6" s="266" t="s">
        <v>5</v>
      </c>
      <c r="Q6" s="257" t="s">
        <v>4</v>
      </c>
      <c r="R6" s="266" t="s">
        <v>5</v>
      </c>
      <c r="S6" s="257" t="s">
        <v>4</v>
      </c>
      <c r="T6" s="265" t="s">
        <v>5</v>
      </c>
      <c r="U6" s="368"/>
    </row>
    <row r="7" spans="2:22" ht="21.95" customHeight="1" thickTop="1" x14ac:dyDescent="0.25">
      <c r="B7" s="160" t="s">
        <v>86</v>
      </c>
      <c r="C7" s="135">
        <v>3441</v>
      </c>
      <c r="D7" s="88">
        <v>9.301759792393155E-2</v>
      </c>
      <c r="E7" s="136">
        <v>3284</v>
      </c>
      <c r="F7" s="88">
        <v>9.0051552045629049E-2</v>
      </c>
      <c r="G7" s="136">
        <v>3551</v>
      </c>
      <c r="H7" s="88">
        <v>9.4519417604940245E-2</v>
      </c>
      <c r="I7" s="136">
        <v>3288</v>
      </c>
      <c r="J7" s="90">
        <v>8.9023663832782804E-2</v>
      </c>
      <c r="K7" s="136">
        <v>3375</v>
      </c>
      <c r="L7" s="90">
        <v>9.107099490002428E-2</v>
      </c>
      <c r="M7" s="136">
        <v>3710</v>
      </c>
      <c r="N7" s="90">
        <v>0.10118641756443475</v>
      </c>
      <c r="O7" s="136">
        <v>3301</v>
      </c>
      <c r="P7" s="90">
        <v>0.12238617825893519</v>
      </c>
      <c r="Q7" s="136">
        <v>2833</v>
      </c>
      <c r="R7" s="90">
        <v>9.4866557278237285E-2</v>
      </c>
      <c r="S7" s="136">
        <v>2298</v>
      </c>
      <c r="T7" s="90">
        <v>7.4258385574872354E-2</v>
      </c>
      <c r="U7" s="91">
        <v>-0.18884574655841863</v>
      </c>
      <c r="V7" s="270"/>
    </row>
    <row r="8" spans="2:22" ht="21.95" customHeight="1" x14ac:dyDescent="0.25">
      <c r="B8" s="160" t="s">
        <v>87</v>
      </c>
      <c r="C8" s="135">
        <v>3295</v>
      </c>
      <c r="D8" s="88">
        <v>8.907090530640932E-2</v>
      </c>
      <c r="E8" s="136">
        <v>2915</v>
      </c>
      <c r="F8" s="88">
        <v>7.9933092025885707E-2</v>
      </c>
      <c r="G8" s="136">
        <v>3140</v>
      </c>
      <c r="H8" s="88">
        <v>8.3579546966914206E-2</v>
      </c>
      <c r="I8" s="136">
        <v>3151</v>
      </c>
      <c r="J8" s="90">
        <v>8.5314344506416853E-2</v>
      </c>
      <c r="K8" s="136">
        <v>2897</v>
      </c>
      <c r="L8" s="90">
        <v>7.8172643622331964E-2</v>
      </c>
      <c r="M8" s="136">
        <v>3175</v>
      </c>
      <c r="N8" s="90">
        <v>8.659484522023729E-2</v>
      </c>
      <c r="O8" s="136">
        <v>2950</v>
      </c>
      <c r="P8" s="90">
        <v>0.10937268278214445</v>
      </c>
      <c r="Q8" s="136">
        <v>2598</v>
      </c>
      <c r="R8" s="90">
        <v>8.6997287613434685E-2</v>
      </c>
      <c r="S8" s="136">
        <v>2635</v>
      </c>
      <c r="T8" s="90">
        <v>8.5148322885025524E-2</v>
      </c>
      <c r="U8" s="91">
        <v>1.424172440338722E-2</v>
      </c>
      <c r="V8" s="270"/>
    </row>
    <row r="9" spans="2:22" ht="21.95" customHeight="1" x14ac:dyDescent="0.25">
      <c r="B9" s="160" t="s">
        <v>88</v>
      </c>
      <c r="C9" s="135">
        <v>3302</v>
      </c>
      <c r="D9" s="88">
        <v>8.9260130294920664E-2</v>
      </c>
      <c r="E9" s="136">
        <v>3634</v>
      </c>
      <c r="F9" s="88">
        <v>9.9649007348908636E-2</v>
      </c>
      <c r="G9" s="136">
        <v>3455</v>
      </c>
      <c r="H9" s="88">
        <v>9.1964119353722479E-2</v>
      </c>
      <c r="I9" s="136">
        <v>3492</v>
      </c>
      <c r="J9" s="90">
        <v>9.4547029837006552E-2</v>
      </c>
      <c r="K9" s="136">
        <v>3710</v>
      </c>
      <c r="L9" s="90">
        <v>0.10011063439380448</v>
      </c>
      <c r="M9" s="136">
        <v>3178</v>
      </c>
      <c r="N9" s="90">
        <v>8.6676667121232787E-2</v>
      </c>
      <c r="O9" s="136">
        <v>2076</v>
      </c>
      <c r="P9" s="90">
        <v>7.6968708290078597E-2</v>
      </c>
      <c r="Q9" s="136">
        <v>2720</v>
      </c>
      <c r="R9" s="90">
        <v>9.1082610588353485E-2</v>
      </c>
      <c r="S9" s="136">
        <v>2920</v>
      </c>
      <c r="T9" s="90">
        <v>9.4357913785303435E-2</v>
      </c>
      <c r="U9" s="91">
        <v>7.3529411764705885E-2</v>
      </c>
      <c r="V9" s="270"/>
    </row>
    <row r="10" spans="2:22" ht="21.95" customHeight="1" x14ac:dyDescent="0.25">
      <c r="B10" s="160" t="s">
        <v>89</v>
      </c>
      <c r="C10" s="135">
        <v>2832</v>
      </c>
      <c r="D10" s="88">
        <v>7.6555023923444973E-2</v>
      </c>
      <c r="E10" s="136">
        <v>2762</v>
      </c>
      <c r="F10" s="88">
        <v>7.5737632993309198E-2</v>
      </c>
      <c r="G10" s="136">
        <v>3140</v>
      </c>
      <c r="H10" s="88">
        <v>8.3579546966914206E-2</v>
      </c>
      <c r="I10" s="136">
        <v>2529</v>
      </c>
      <c r="J10" s="90">
        <v>6.8473493258244436E-2</v>
      </c>
      <c r="K10" s="136">
        <v>2769</v>
      </c>
      <c r="L10" s="90">
        <v>7.471869181575326E-2</v>
      </c>
      <c r="M10" s="136">
        <v>2815</v>
      </c>
      <c r="N10" s="90">
        <v>7.6776217100777311E-2</v>
      </c>
      <c r="O10" s="136">
        <v>1205</v>
      </c>
      <c r="P10" s="90">
        <v>4.467596025507934E-2</v>
      </c>
      <c r="Q10" s="136">
        <v>2143</v>
      </c>
      <c r="R10" s="90">
        <v>7.1761042092221144E-2</v>
      </c>
      <c r="S10" s="136">
        <v>2228</v>
      </c>
      <c r="T10" s="90">
        <v>7.1996380792347964E-2</v>
      </c>
      <c r="U10" s="91">
        <v>3.9664022398506769E-2</v>
      </c>
      <c r="V10" s="270"/>
    </row>
    <row r="11" spans="2:22" ht="21.95" customHeight="1" x14ac:dyDescent="0.25">
      <c r="B11" s="160" t="s">
        <v>90</v>
      </c>
      <c r="C11" s="135">
        <v>3429</v>
      </c>
      <c r="D11" s="88">
        <v>9.2693212229340682E-2</v>
      </c>
      <c r="E11" s="136">
        <v>3026</v>
      </c>
      <c r="F11" s="88">
        <v>8.2976856422068659E-2</v>
      </c>
      <c r="G11" s="136">
        <v>3312</v>
      </c>
      <c r="H11" s="88">
        <v>8.8157789667012695E-2</v>
      </c>
      <c r="I11" s="136">
        <v>3657</v>
      </c>
      <c r="J11" s="90">
        <v>9.9014458222775756E-2</v>
      </c>
      <c r="K11" s="136">
        <v>3326</v>
      </c>
      <c r="L11" s="90">
        <v>8.9748778974068383E-2</v>
      </c>
      <c r="M11" s="136">
        <v>3362</v>
      </c>
      <c r="N11" s="90">
        <v>9.1695077048956769E-2</v>
      </c>
      <c r="O11" s="136">
        <v>1652</v>
      </c>
      <c r="P11" s="90">
        <v>6.1248702358000888E-2</v>
      </c>
      <c r="Q11" s="136">
        <v>2455</v>
      </c>
      <c r="R11" s="90">
        <v>8.2208753306767565E-2</v>
      </c>
      <c r="S11" s="136">
        <v>3146</v>
      </c>
      <c r="T11" s="90">
        <v>0.10166095779745363</v>
      </c>
      <c r="U11" s="91">
        <v>0.28146639511201632</v>
      </c>
      <c r="V11" s="270"/>
    </row>
    <row r="12" spans="2:22" ht="21.95" customHeight="1" x14ac:dyDescent="0.25">
      <c r="B12" s="160" t="s">
        <v>91</v>
      </c>
      <c r="C12" s="135">
        <v>3313</v>
      </c>
      <c r="D12" s="88">
        <v>8.9557483848295621E-2</v>
      </c>
      <c r="E12" s="136">
        <v>3581</v>
      </c>
      <c r="F12" s="88">
        <v>9.8195678402983433E-2</v>
      </c>
      <c r="G12" s="136">
        <v>3598</v>
      </c>
      <c r="H12" s="88">
        <v>9.5770449040432276E-2</v>
      </c>
      <c r="I12" s="136">
        <v>3484</v>
      </c>
      <c r="J12" s="90">
        <v>9.4330427248605617E-2</v>
      </c>
      <c r="K12" s="136">
        <v>3529</v>
      </c>
      <c r="L12" s="90">
        <v>9.5226530667314277E-2</v>
      </c>
      <c r="M12" s="136">
        <v>3044</v>
      </c>
      <c r="N12" s="90">
        <v>8.3021955543433792E-2</v>
      </c>
      <c r="O12" s="136">
        <v>2454</v>
      </c>
      <c r="P12" s="90">
        <v>9.0983241880468635E-2</v>
      </c>
      <c r="Q12" s="136">
        <v>2808</v>
      </c>
      <c r="R12" s="90">
        <v>9.4029400930917856E-2</v>
      </c>
      <c r="S12" s="136">
        <v>2975</v>
      </c>
      <c r="T12" s="90">
        <v>9.6135203257286889E-2</v>
      </c>
      <c r="U12" s="91">
        <v>5.9472934472934474E-2</v>
      </c>
      <c r="V12" s="270"/>
    </row>
    <row r="13" spans="2:22" ht="21.95" customHeight="1" x14ac:dyDescent="0.25">
      <c r="B13" s="160" t="s">
        <v>92</v>
      </c>
      <c r="C13" s="135">
        <v>2329</v>
      </c>
      <c r="D13" s="88">
        <v>6.2957856891844396E-2</v>
      </c>
      <c r="E13" s="136">
        <v>2269</v>
      </c>
      <c r="F13" s="88">
        <v>6.2218931666118242E-2</v>
      </c>
      <c r="G13" s="136">
        <v>2077</v>
      </c>
      <c r="H13" s="88">
        <v>5.5284942372700895E-2</v>
      </c>
      <c r="I13" s="136">
        <v>2187</v>
      </c>
      <c r="J13" s="90">
        <v>5.9213732604104619E-2</v>
      </c>
      <c r="K13" s="136">
        <v>2394</v>
      </c>
      <c r="L13" s="90">
        <v>6.4599692382417223E-2</v>
      </c>
      <c r="M13" s="136">
        <v>2408</v>
      </c>
      <c r="N13" s="90">
        <v>6.5675712532387839E-2</v>
      </c>
      <c r="O13" s="136">
        <v>1939</v>
      </c>
      <c r="P13" s="90">
        <v>7.1889366750704439E-2</v>
      </c>
      <c r="Q13" s="136">
        <v>1940</v>
      </c>
      <c r="R13" s="90">
        <v>6.4963332551987413E-2</v>
      </c>
      <c r="S13" s="136">
        <v>1768</v>
      </c>
      <c r="T13" s="90">
        <v>5.7131777935759062E-2</v>
      </c>
      <c r="U13" s="91">
        <v>-8.8659793814432994E-2</v>
      </c>
      <c r="V13" s="270"/>
    </row>
    <row r="14" spans="2:22" ht="21.95" customHeight="1" x14ac:dyDescent="0.25">
      <c r="B14" s="160" t="s">
        <v>93</v>
      </c>
      <c r="C14" s="135">
        <v>2169</v>
      </c>
      <c r="D14" s="88">
        <v>5.8632714297299486E-2</v>
      </c>
      <c r="E14" s="136">
        <v>2425</v>
      </c>
      <c r="F14" s="88">
        <v>6.6496654601294281E-2</v>
      </c>
      <c r="G14" s="136">
        <v>2351</v>
      </c>
      <c r="H14" s="88">
        <v>6.2578189464718256E-2</v>
      </c>
      <c r="I14" s="136">
        <v>2260</v>
      </c>
      <c r="J14" s="90">
        <v>6.1190231223263121E-2</v>
      </c>
      <c r="K14" s="136">
        <v>2389</v>
      </c>
      <c r="L14" s="90">
        <v>6.4464772389972752E-2</v>
      </c>
      <c r="M14" s="136">
        <v>2219</v>
      </c>
      <c r="N14" s="90">
        <v>6.0520932769671347E-2</v>
      </c>
      <c r="O14" s="136">
        <v>2026</v>
      </c>
      <c r="P14" s="90">
        <v>7.5114934005635473E-2</v>
      </c>
      <c r="Q14" s="136">
        <v>2135</v>
      </c>
      <c r="R14" s="90">
        <v>7.1493152061078924E-2</v>
      </c>
      <c r="S14" s="136">
        <v>2011</v>
      </c>
      <c r="T14" s="90">
        <v>6.4984165966522331E-2</v>
      </c>
      <c r="U14" s="91">
        <v>-5.807962529274005E-2</v>
      </c>
      <c r="V14" s="270"/>
    </row>
    <row r="15" spans="2:22" ht="21.95" customHeight="1" x14ac:dyDescent="0.25">
      <c r="B15" s="160" t="s">
        <v>94</v>
      </c>
      <c r="C15" s="135">
        <v>3579</v>
      </c>
      <c r="D15" s="88">
        <v>9.6748033411726539E-2</v>
      </c>
      <c r="E15" s="136">
        <v>3433</v>
      </c>
      <c r="F15" s="88">
        <v>9.4137325874739497E-2</v>
      </c>
      <c r="G15" s="136">
        <v>3653</v>
      </c>
      <c r="H15" s="88">
        <v>9.7234421996859111E-2</v>
      </c>
      <c r="I15" s="136">
        <v>3384</v>
      </c>
      <c r="J15" s="90">
        <v>9.1622894893593973E-2</v>
      </c>
      <c r="K15" s="136">
        <v>3288</v>
      </c>
      <c r="L15" s="90">
        <v>8.8723387031490325E-2</v>
      </c>
      <c r="M15" s="136">
        <v>3435</v>
      </c>
      <c r="N15" s="90">
        <v>9.3686076639847266E-2</v>
      </c>
      <c r="O15" s="136">
        <v>2868</v>
      </c>
      <c r="P15" s="90">
        <v>0.10633249295565772</v>
      </c>
      <c r="Q15" s="136">
        <v>3158</v>
      </c>
      <c r="R15" s="90">
        <v>0.10574958979338982</v>
      </c>
      <c r="S15" s="136">
        <v>2941</v>
      </c>
      <c r="T15" s="90">
        <v>9.5036515220060749E-2</v>
      </c>
      <c r="U15" s="91">
        <v>-6.8714376187460416E-2</v>
      </c>
      <c r="V15" s="270"/>
    </row>
    <row r="16" spans="2:22" ht="21.95" customHeight="1" x14ac:dyDescent="0.25">
      <c r="B16" s="160" t="s">
        <v>95</v>
      </c>
      <c r="C16" s="135">
        <v>3606</v>
      </c>
      <c r="D16" s="88">
        <v>9.7477901224555991E-2</v>
      </c>
      <c r="E16" s="136">
        <v>3566</v>
      </c>
      <c r="F16" s="88">
        <v>9.778435888998574E-2</v>
      </c>
      <c r="G16" s="136">
        <v>3435</v>
      </c>
      <c r="H16" s="88">
        <v>9.1431765551385449E-2</v>
      </c>
      <c r="I16" s="136">
        <v>3534</v>
      </c>
      <c r="J16" s="90">
        <v>9.5684193426111439E-2</v>
      </c>
      <c r="K16" s="136">
        <v>3655</v>
      </c>
      <c r="L16" s="90">
        <v>9.8626514476915186E-2</v>
      </c>
      <c r="M16" s="136">
        <v>3618</v>
      </c>
      <c r="N16" s="90">
        <v>9.8677212600572758E-2</v>
      </c>
      <c r="O16" s="136">
        <v>2516</v>
      </c>
      <c r="P16" s="90">
        <v>9.3281921993178113E-2</v>
      </c>
      <c r="Q16" s="136">
        <v>2930</v>
      </c>
      <c r="R16" s="90">
        <v>9.8114723905836657E-2</v>
      </c>
      <c r="S16" s="136">
        <v>2998</v>
      </c>
      <c r="T16" s="90">
        <v>9.6878433400116329E-2</v>
      </c>
      <c r="U16" s="91">
        <v>2.3208191126279865E-2</v>
      </c>
      <c r="V16" s="270"/>
    </row>
    <row r="17" spans="2:22" ht="21.95" customHeight="1" x14ac:dyDescent="0.25">
      <c r="B17" s="160" t="s">
        <v>96</v>
      </c>
      <c r="C17" s="135">
        <v>3012</v>
      </c>
      <c r="D17" s="88">
        <v>8.1420809342307998E-2</v>
      </c>
      <c r="E17" s="136">
        <v>2932</v>
      </c>
      <c r="F17" s="88">
        <v>8.0399254140616425E-2</v>
      </c>
      <c r="G17" s="136">
        <v>3090</v>
      </c>
      <c r="H17" s="88">
        <v>8.2248662461071625E-2</v>
      </c>
      <c r="I17" s="136">
        <v>3350</v>
      </c>
      <c r="J17" s="90">
        <v>9.0702333892890022E-2</v>
      </c>
      <c r="K17" s="136">
        <v>3228</v>
      </c>
      <c r="L17" s="90">
        <v>8.7104347122156561E-2</v>
      </c>
      <c r="M17" s="136">
        <v>3068</v>
      </c>
      <c r="N17" s="90">
        <v>8.367653075139779E-2</v>
      </c>
      <c r="O17" s="136">
        <v>1980</v>
      </c>
      <c r="P17" s="90">
        <v>7.3409461663947795E-2</v>
      </c>
      <c r="Q17" s="136">
        <v>2195</v>
      </c>
      <c r="R17" s="90">
        <v>7.350232729464555E-2</v>
      </c>
      <c r="S17" s="136">
        <v>2651</v>
      </c>
      <c r="T17" s="90">
        <v>8.566535254960253E-2</v>
      </c>
      <c r="U17" s="91">
        <v>0.20774487471526196</v>
      </c>
      <c r="V17" s="270"/>
    </row>
    <row r="18" spans="2:22" ht="21.95" customHeight="1" thickBot="1" x14ac:dyDescent="0.3">
      <c r="B18" s="160" t="s">
        <v>97</v>
      </c>
      <c r="C18" s="135">
        <v>2686</v>
      </c>
      <c r="D18" s="88">
        <v>7.2608331305922744E-2</v>
      </c>
      <c r="E18" s="136">
        <v>2641</v>
      </c>
      <c r="F18" s="88">
        <v>7.2419655588461113E-2</v>
      </c>
      <c r="G18" s="136">
        <v>2767</v>
      </c>
      <c r="H18" s="88">
        <v>7.3651148553328535E-2</v>
      </c>
      <c r="I18" s="136">
        <v>2618</v>
      </c>
      <c r="J18" s="90">
        <v>7.0883197054204802E-2</v>
      </c>
      <c r="K18" s="136">
        <v>2499</v>
      </c>
      <c r="L18" s="90">
        <v>6.743301222375131E-2</v>
      </c>
      <c r="M18" s="136">
        <v>2633</v>
      </c>
      <c r="N18" s="90">
        <v>7.1812355107050321E-2</v>
      </c>
      <c r="O18" s="136">
        <v>2005</v>
      </c>
      <c r="P18" s="90">
        <v>7.4336348806169364E-2</v>
      </c>
      <c r="Q18" s="136">
        <v>1948</v>
      </c>
      <c r="R18" s="90">
        <v>6.5231222583129619E-2</v>
      </c>
      <c r="S18" s="136">
        <v>2375</v>
      </c>
      <c r="T18" s="90">
        <v>7.6746590835649192E-2</v>
      </c>
      <c r="U18" s="91">
        <v>0.21919917864476385</v>
      </c>
      <c r="V18" s="270"/>
    </row>
    <row r="19" spans="2:22" ht="21.95" customHeight="1" thickTop="1" thickBot="1" x14ac:dyDescent="0.3">
      <c r="B19" s="97" t="s">
        <v>31</v>
      </c>
      <c r="C19" s="142">
        <v>36993</v>
      </c>
      <c r="D19" s="99">
        <v>0.99999999999999989</v>
      </c>
      <c r="E19" s="143">
        <v>36468</v>
      </c>
      <c r="F19" s="99">
        <v>0.99999999999999989</v>
      </c>
      <c r="G19" s="143">
        <v>37569</v>
      </c>
      <c r="H19" s="99">
        <v>1</v>
      </c>
      <c r="I19" s="143">
        <v>36934</v>
      </c>
      <c r="J19" s="101">
        <v>1.0000000000000002</v>
      </c>
      <c r="K19" s="143">
        <v>37059</v>
      </c>
      <c r="L19" s="101">
        <v>0.99999999999999989</v>
      </c>
      <c r="M19" s="143">
        <v>36665</v>
      </c>
      <c r="N19" s="101">
        <v>1</v>
      </c>
      <c r="O19" s="143">
        <v>26972</v>
      </c>
      <c r="P19" s="101">
        <v>1</v>
      </c>
      <c r="Q19" s="143">
        <v>29863</v>
      </c>
      <c r="R19" s="101">
        <v>0.99999999999999989</v>
      </c>
      <c r="S19" s="143">
        <v>30946</v>
      </c>
      <c r="T19" s="101">
        <v>1</v>
      </c>
      <c r="U19" s="102">
        <v>3.6265612965877506E-2</v>
      </c>
      <c r="V19" s="271"/>
    </row>
    <row r="20" spans="2:22" ht="15.75" thickTop="1" x14ac:dyDescent="0.25"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61"/>
    </row>
    <row r="21" spans="2:22" x14ac:dyDescent="0.25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</row>
    <row r="22" spans="2:22" x14ac:dyDescent="0.25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</row>
    <row r="23" spans="2:22" x14ac:dyDescent="0.25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</row>
    <row r="24" spans="2:22" x14ac:dyDescent="0.25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</row>
    <row r="25" spans="2:22" x14ac:dyDescent="0.25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</row>
    <row r="26" spans="2:22" x14ac:dyDescent="0.25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</row>
    <row r="27" spans="2:22" x14ac:dyDescent="0.25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</row>
    <row r="28" spans="2:22" x14ac:dyDescent="0.25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</row>
    <row r="29" spans="2:22" x14ac:dyDescent="0.25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</row>
    <row r="30" spans="2:22" x14ac:dyDescent="0.25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2:22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</row>
    <row r="32" spans="2:22" x14ac:dyDescent="0.25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</row>
    <row r="33" spans="2:21" x14ac:dyDescent="0.25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</row>
    <row r="34" spans="2:21" x14ac:dyDescent="0.25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</row>
    <row r="35" spans="2:21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</row>
    <row r="36" spans="2:21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</row>
    <row r="37" spans="2:21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</row>
    <row r="38" spans="2:21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2:21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</row>
    <row r="40" spans="2:21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</row>
    <row r="41" spans="2:21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</row>
    <row r="42" spans="2:21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</row>
    <row r="43" spans="2:21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</row>
    <row r="44" spans="2:21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</row>
    <row r="45" spans="2:21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</row>
    <row r="46" spans="2:21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1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2:21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</row>
    <row r="49" spans="2:21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</row>
    <row r="50" spans="2:21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1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</row>
    <row r="52" spans="2:21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</row>
    <row r="53" spans="2:21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</row>
    <row r="54" spans="2:21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</row>
    <row r="55" spans="2:21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</row>
    <row r="56" spans="2:21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</row>
    <row r="57" spans="2:21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</row>
    <row r="58" spans="2:21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</row>
    <row r="59" spans="2:21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</row>
    <row r="60" spans="2:21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2:21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</row>
    <row r="62" spans="2:21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</row>
    <row r="63" spans="2:21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</row>
    <row r="64" spans="2:21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</row>
    <row r="65" spans="2:21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</row>
    <row r="66" spans="2:21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</row>
    <row r="67" spans="2:21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</row>
    <row r="68" spans="2:21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</row>
    <row r="69" spans="2:21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</row>
    <row r="70" spans="2:21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2:21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2:21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2:21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2:21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2:21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2:21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2:21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2:21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2:21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2:21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2:21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</row>
    <row r="82" spans="2:21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</row>
    <row r="83" spans="2:21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2:21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</row>
    <row r="85" spans="2:21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</row>
    <row r="86" spans="2:21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</row>
    <row r="87" spans="2:21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</row>
    <row r="88" spans="2:21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</row>
    <row r="89" spans="2:21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</row>
    <row r="90" spans="2:21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</row>
    <row r="91" spans="2:21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</row>
    <row r="92" spans="2:21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</row>
    <row r="93" spans="2:21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</row>
    <row r="94" spans="2:21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</row>
    <row r="95" spans="2:21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</row>
    <row r="96" spans="2:21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</row>
    <row r="97" spans="2:21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</row>
    <row r="98" spans="2:21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</row>
    <row r="99" spans="2:21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</row>
    <row r="100" spans="2:21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</row>
    <row r="101" spans="2:21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</row>
    <row r="102" spans="2:21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</row>
    <row r="103" spans="2:21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</row>
    <row r="104" spans="2:21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</row>
    <row r="105" spans="2:21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</row>
    <row r="106" spans="2:21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</row>
    <row r="107" spans="2:21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</row>
    <row r="108" spans="2:21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</row>
    <row r="109" spans="2:21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</row>
    <row r="110" spans="2:21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</row>
    <row r="111" spans="2:21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</row>
    <row r="112" spans="2:21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</row>
    <row r="113" spans="2:21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</row>
    <row r="114" spans="2:21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</row>
    <row r="115" spans="2:21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</row>
    <row r="116" spans="2:21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</row>
    <row r="117" spans="2:21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</row>
    <row r="118" spans="2:21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</row>
    <row r="119" spans="2:21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</row>
    <row r="120" spans="2:21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</row>
    <row r="121" spans="2:21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</row>
    <row r="122" spans="2:21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</row>
    <row r="123" spans="2:21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</row>
    <row r="124" spans="2:21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</row>
    <row r="125" spans="2:21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</row>
    <row r="126" spans="2:21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</row>
    <row r="127" spans="2:21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</row>
    <row r="128" spans="2:21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</row>
    <row r="129" spans="2:21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</row>
    <row r="130" spans="2:21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</row>
    <row r="131" spans="2:21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</row>
    <row r="132" spans="2:21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</row>
    <row r="133" spans="2:21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</row>
    <row r="134" spans="2:21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</row>
    <row r="135" spans="2:21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</row>
    <row r="136" spans="2:21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</row>
    <row r="137" spans="2:21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</row>
    <row r="138" spans="2:21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</row>
    <row r="139" spans="2:21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</row>
    <row r="140" spans="2:21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</row>
    <row r="141" spans="2:21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</row>
    <row r="142" spans="2:21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</row>
    <row r="143" spans="2:21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</row>
    <row r="144" spans="2:21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</row>
    <row r="145" spans="2:21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</row>
    <row r="146" spans="2:21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</row>
    <row r="147" spans="2:21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</row>
    <row r="148" spans="2:21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</row>
    <row r="149" spans="2:21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</row>
    <row r="150" spans="2:21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</row>
    <row r="151" spans="2:21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</row>
    <row r="152" spans="2:21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</row>
    <row r="153" spans="2:21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</row>
    <row r="154" spans="2:21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</row>
    <row r="155" spans="2:21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</row>
    <row r="156" spans="2:21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</row>
    <row r="157" spans="2:21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</row>
    <row r="158" spans="2:21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</row>
    <row r="159" spans="2:21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</row>
    <row r="160" spans="2:21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</row>
    <row r="161" spans="2:21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</row>
    <row r="162" spans="2:21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</row>
    <row r="163" spans="2:21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</row>
    <row r="164" spans="2:21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</row>
    <row r="165" spans="2:21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</row>
    <row r="166" spans="2:21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</row>
    <row r="167" spans="2:21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</row>
    <row r="168" spans="2:21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</row>
    <row r="169" spans="2:21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</row>
    <row r="170" spans="2:21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</row>
    <row r="171" spans="2:21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</row>
    <row r="172" spans="2:21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</row>
    <row r="173" spans="2:21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</row>
    <row r="174" spans="2:21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</row>
    <row r="175" spans="2:21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</row>
    <row r="176" spans="2:21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</row>
    <row r="177" spans="2:21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</row>
    <row r="178" spans="2:21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</row>
    <row r="179" spans="2:21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</row>
    <row r="180" spans="2:21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</row>
    <row r="181" spans="2:21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</row>
    <row r="182" spans="2:21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</row>
    <row r="183" spans="2:21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</row>
    <row r="184" spans="2:21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</row>
    <row r="185" spans="2:21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</row>
    <row r="186" spans="2:21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</row>
    <row r="187" spans="2:21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</row>
    <row r="188" spans="2:21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</row>
    <row r="189" spans="2:21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</row>
    <row r="190" spans="2:21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</row>
    <row r="191" spans="2:21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</row>
    <row r="192" spans="2:21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</row>
    <row r="193" spans="2:21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</row>
    <row r="194" spans="2:21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</row>
    <row r="195" spans="2:21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</row>
    <row r="196" spans="2:21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</row>
    <row r="197" spans="2:21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</row>
    <row r="198" spans="2:21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</row>
    <row r="199" spans="2:21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</row>
    <row r="200" spans="2:21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</row>
    <row r="201" spans="2:21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</row>
    <row r="202" spans="2:21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</row>
    <row r="203" spans="2:21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</row>
    <row r="204" spans="2:21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</row>
    <row r="205" spans="2:21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</row>
    <row r="206" spans="2:21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</row>
    <row r="207" spans="2:21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</row>
    <row r="208" spans="2:21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</row>
    <row r="209" spans="2:21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</row>
    <row r="210" spans="2:21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</row>
    <row r="211" spans="2:21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</row>
    <row r="212" spans="2:21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</row>
    <row r="213" spans="2:21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</row>
    <row r="214" spans="2:21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2:21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2:21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</row>
    <row r="217" spans="2:21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</row>
    <row r="218" spans="2:21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</row>
    <row r="219" spans="2:21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</row>
    <row r="220" spans="2:21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</row>
    <row r="221" spans="2:21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</row>
    <row r="222" spans="2:21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</row>
    <row r="223" spans="2:21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</row>
    <row r="224" spans="2:21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</row>
    <row r="225" spans="2:21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</row>
    <row r="226" spans="2:21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</row>
    <row r="227" spans="2:21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</row>
    <row r="228" spans="2:21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</row>
    <row r="229" spans="2:21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</row>
    <row r="230" spans="2:21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</row>
    <row r="231" spans="2:21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</row>
    <row r="232" spans="2:21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</row>
    <row r="233" spans="2:21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</row>
    <row r="234" spans="2:21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</row>
    <row r="235" spans="2:21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</row>
    <row r="236" spans="2:21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</row>
    <row r="237" spans="2:21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</row>
    <row r="238" spans="2:21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</row>
    <row r="239" spans="2:21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</row>
    <row r="240" spans="2:21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</row>
    <row r="241" spans="2:21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</row>
    <row r="242" spans="2:21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</row>
    <row r="243" spans="2:21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</row>
    <row r="244" spans="2:21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</row>
    <row r="245" spans="2:21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</row>
    <row r="246" spans="2:21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</row>
    <row r="247" spans="2:21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</row>
    <row r="248" spans="2:21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</row>
    <row r="249" spans="2:21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</row>
    <row r="250" spans="2:21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</row>
    <row r="251" spans="2:21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</row>
    <row r="252" spans="2:21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</row>
    <row r="253" spans="2:21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</row>
    <row r="254" spans="2:21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</row>
    <row r="255" spans="2:21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</row>
    <row r="256" spans="2:21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</row>
    <row r="257" spans="2:21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</row>
    <row r="258" spans="2:21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</row>
    <row r="259" spans="2:21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</row>
    <row r="260" spans="2:21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</row>
    <row r="261" spans="2:21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</row>
    <row r="262" spans="2:21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</row>
    <row r="263" spans="2:21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</row>
    <row r="264" spans="2:21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</row>
    <row r="265" spans="2:21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</row>
    <row r="266" spans="2:21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</row>
    <row r="267" spans="2:21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</row>
    <row r="268" spans="2:21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</row>
    <row r="269" spans="2:21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</row>
    <row r="270" spans="2:21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</row>
    <row r="271" spans="2:21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</row>
    <row r="272" spans="2:21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</row>
    <row r="273" spans="2:21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</row>
    <row r="274" spans="2:21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</row>
    <row r="275" spans="2:21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</row>
    <row r="276" spans="2:21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</row>
    <row r="277" spans="2:21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</row>
    <row r="278" spans="2:21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</row>
    <row r="279" spans="2:21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</row>
    <row r="280" spans="2:21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</row>
    <row r="281" spans="2:21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</row>
    <row r="282" spans="2:21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</row>
    <row r="283" spans="2:21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</row>
    <row r="284" spans="2:21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</row>
    <row r="285" spans="2:21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</row>
    <row r="286" spans="2:21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</row>
    <row r="287" spans="2:21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</row>
    <row r="288" spans="2:21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</row>
    <row r="289" spans="2:21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</row>
    <row r="290" spans="2:21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</row>
    <row r="291" spans="2:21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</row>
    <row r="292" spans="2:21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</row>
    <row r="293" spans="2:21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</row>
    <row r="294" spans="2:21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</row>
    <row r="295" spans="2:21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</row>
    <row r="296" spans="2:21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</row>
    <row r="297" spans="2:21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</row>
    <row r="298" spans="2:21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</row>
    <row r="299" spans="2:21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</row>
    <row r="300" spans="2:21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</row>
    <row r="301" spans="2:21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</row>
    <row r="302" spans="2:21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</row>
    <row r="303" spans="2:21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</row>
    <row r="304" spans="2:21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</row>
    <row r="305" spans="2:21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</row>
    <row r="306" spans="2:21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</row>
    <row r="307" spans="2:21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</row>
    <row r="308" spans="2:21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</row>
    <row r="309" spans="2:21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</row>
    <row r="310" spans="2:21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</row>
    <row r="311" spans="2:21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</row>
    <row r="312" spans="2:21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</row>
    <row r="313" spans="2:21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</row>
    <row r="314" spans="2:21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</row>
    <row r="315" spans="2:21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</row>
    <row r="316" spans="2:21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</row>
    <row r="317" spans="2:21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</row>
    <row r="318" spans="2:21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</row>
    <row r="319" spans="2:21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</row>
    <row r="320" spans="2:21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</row>
    <row r="321" spans="2:21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2:21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</row>
    <row r="323" spans="2:21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</row>
    <row r="324" spans="2:21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</row>
    <row r="325" spans="2:21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</row>
    <row r="326" spans="2:21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</row>
    <row r="327" spans="2:21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</row>
    <row r="328" spans="2:21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</row>
    <row r="329" spans="2:21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</row>
    <row r="330" spans="2:21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</row>
    <row r="331" spans="2:21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</row>
    <row r="332" spans="2:21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</row>
    <row r="333" spans="2:21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</row>
    <row r="334" spans="2:21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</row>
    <row r="335" spans="2:21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</row>
    <row r="336" spans="2:21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</row>
    <row r="337" spans="2:21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</row>
    <row r="338" spans="2:21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</row>
    <row r="339" spans="2:21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</row>
    <row r="340" spans="2:21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</row>
    <row r="341" spans="2:21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</row>
    <row r="342" spans="2:21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</row>
    <row r="343" spans="2:21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</row>
    <row r="344" spans="2:21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</row>
    <row r="345" spans="2:21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</row>
    <row r="346" spans="2:21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</row>
    <row r="347" spans="2:21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</row>
    <row r="348" spans="2:21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</row>
    <row r="349" spans="2:21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</row>
    <row r="350" spans="2:21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</row>
    <row r="351" spans="2:21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</row>
    <row r="352" spans="2:21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</row>
    <row r="353" spans="2:21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</row>
    <row r="354" spans="2:21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</row>
    <row r="355" spans="2:21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</row>
    <row r="356" spans="2:21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</row>
    <row r="357" spans="2:21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</row>
    <row r="358" spans="2:21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</row>
    <row r="359" spans="2:21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</row>
    <row r="360" spans="2:21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</row>
    <row r="361" spans="2:21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</row>
    <row r="362" spans="2:21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</row>
    <row r="363" spans="2:21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</row>
    <row r="364" spans="2:21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</row>
    <row r="365" spans="2:21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</row>
    <row r="366" spans="2:21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</row>
    <row r="367" spans="2:21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</row>
    <row r="368" spans="2:21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</row>
    <row r="369" spans="2:21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</row>
    <row r="370" spans="2:21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</row>
    <row r="371" spans="2:21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</row>
    <row r="372" spans="2:21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</row>
    <row r="373" spans="2:21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</row>
    <row r="374" spans="2:21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</row>
    <row r="375" spans="2:21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</row>
    <row r="376" spans="2:21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</row>
    <row r="377" spans="2:21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</row>
    <row r="378" spans="2:21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</row>
    <row r="379" spans="2:21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</row>
    <row r="380" spans="2:21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</row>
    <row r="381" spans="2:21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</row>
    <row r="382" spans="2:21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</row>
    <row r="383" spans="2:21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</row>
    <row r="384" spans="2:21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</row>
    <row r="385" spans="2:21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</row>
    <row r="386" spans="2:21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</row>
    <row r="387" spans="2:21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</row>
    <row r="388" spans="2:21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</row>
    <row r="389" spans="2:21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</row>
    <row r="390" spans="2:21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</row>
    <row r="391" spans="2:21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</row>
    <row r="392" spans="2:21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</row>
    <row r="393" spans="2:21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</row>
    <row r="394" spans="2:21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</row>
    <row r="395" spans="2:21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</row>
    <row r="396" spans="2:21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</row>
    <row r="397" spans="2:21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</row>
    <row r="398" spans="2:21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</row>
    <row r="399" spans="2:21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</row>
    <row r="400" spans="2:21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</row>
    <row r="401" spans="2:21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</row>
    <row r="402" spans="2:21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</row>
    <row r="403" spans="2:21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</row>
    <row r="404" spans="2:21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</row>
    <row r="405" spans="2:21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</row>
    <row r="406" spans="2:21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</row>
    <row r="407" spans="2:21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</row>
    <row r="408" spans="2:21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</row>
    <row r="409" spans="2:21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</row>
    <row r="410" spans="2:21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</row>
    <row r="411" spans="2:21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</row>
    <row r="412" spans="2:21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</row>
    <row r="413" spans="2:21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</row>
    <row r="414" spans="2:21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</row>
    <row r="415" spans="2:21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</row>
    <row r="416" spans="2:21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</row>
    <row r="417" spans="2:21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</row>
    <row r="418" spans="2:21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</row>
    <row r="419" spans="2:21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</row>
    <row r="420" spans="2:21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</row>
    <row r="421" spans="2:21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</row>
    <row r="422" spans="2:21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</row>
    <row r="423" spans="2:21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</row>
    <row r="424" spans="2:21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</row>
    <row r="425" spans="2:21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</row>
    <row r="426" spans="2:21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</row>
    <row r="427" spans="2:21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</row>
    <row r="428" spans="2:21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</row>
    <row r="429" spans="2:21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</row>
    <row r="430" spans="2:21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</row>
    <row r="431" spans="2:21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</row>
    <row r="432" spans="2:21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</row>
    <row r="433" spans="2:21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</row>
    <row r="434" spans="2:21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</row>
    <row r="435" spans="2:21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</row>
    <row r="436" spans="2:21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</row>
    <row r="437" spans="2:21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</row>
    <row r="438" spans="2:21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</row>
    <row r="439" spans="2:21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</row>
    <row r="440" spans="2:21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</row>
    <row r="441" spans="2:21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</row>
    <row r="442" spans="2:21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</row>
    <row r="443" spans="2:21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</row>
    <row r="444" spans="2:21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</row>
    <row r="445" spans="2:21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</row>
    <row r="446" spans="2:21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</row>
    <row r="447" spans="2:21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</row>
    <row r="448" spans="2:21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</row>
    <row r="449" spans="2:21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</row>
    <row r="450" spans="2:21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</row>
    <row r="451" spans="2:21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</row>
    <row r="452" spans="2:21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</row>
    <row r="453" spans="2:21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</row>
    <row r="454" spans="2:21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</row>
    <row r="455" spans="2:21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</row>
    <row r="456" spans="2:21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</row>
    <row r="457" spans="2:21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</row>
    <row r="458" spans="2:21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</row>
    <row r="459" spans="2:21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</row>
    <row r="460" spans="2:21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</row>
    <row r="461" spans="2:21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</row>
    <row r="462" spans="2:21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</row>
    <row r="463" spans="2:21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</row>
    <row r="464" spans="2:21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</row>
    <row r="465" spans="2:21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</row>
    <row r="466" spans="2:21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</row>
    <row r="467" spans="2:21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</row>
    <row r="468" spans="2:21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</row>
    <row r="469" spans="2:21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</row>
    <row r="470" spans="2:21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</row>
    <row r="471" spans="2:21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</row>
    <row r="472" spans="2:21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</row>
    <row r="473" spans="2:21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</row>
    <row r="474" spans="2:21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</row>
    <row r="475" spans="2:21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</row>
    <row r="476" spans="2:21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</row>
    <row r="477" spans="2:21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</row>
    <row r="478" spans="2:21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</row>
    <row r="479" spans="2:21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</row>
    <row r="480" spans="2:21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</row>
    <row r="481" spans="2:21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</row>
    <row r="482" spans="2:21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</row>
    <row r="483" spans="2:21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</row>
    <row r="484" spans="2:21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</row>
    <row r="485" spans="2:21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</row>
    <row r="486" spans="2:21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</row>
    <row r="487" spans="2:21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</row>
    <row r="488" spans="2:21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</row>
    <row r="489" spans="2:21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</row>
    <row r="490" spans="2:21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</row>
    <row r="491" spans="2:21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</row>
    <row r="492" spans="2:21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</row>
    <row r="493" spans="2:21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</row>
    <row r="494" spans="2:21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</row>
    <row r="495" spans="2:21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</row>
    <row r="496" spans="2:21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</row>
    <row r="497" spans="2:21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</row>
    <row r="498" spans="2:21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</row>
    <row r="499" spans="2:21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</row>
    <row r="500" spans="2:21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</row>
    <row r="501" spans="2:21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</row>
    <row r="502" spans="2:21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</row>
    <row r="503" spans="2:21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</row>
    <row r="504" spans="2:21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</row>
    <row r="505" spans="2:21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</row>
    <row r="506" spans="2:21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</row>
    <row r="507" spans="2:21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</row>
    <row r="508" spans="2:21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</row>
    <row r="509" spans="2:21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</row>
    <row r="510" spans="2:21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</row>
    <row r="511" spans="2:21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</row>
    <row r="512" spans="2:21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</row>
    <row r="513" spans="2:21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</row>
    <row r="514" spans="2:21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</row>
    <row r="515" spans="2:21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</row>
    <row r="516" spans="2:21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</row>
    <row r="517" spans="2:21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</row>
    <row r="518" spans="2:21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</row>
    <row r="519" spans="2:21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</row>
    <row r="520" spans="2:21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</row>
    <row r="521" spans="2:21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</row>
    <row r="522" spans="2:21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</row>
    <row r="523" spans="2:21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</row>
    <row r="524" spans="2:21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</row>
    <row r="525" spans="2:21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</row>
    <row r="526" spans="2:21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</row>
    <row r="527" spans="2:21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</row>
    <row r="528" spans="2:21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</row>
    <row r="529" spans="2:21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</row>
    <row r="530" spans="2:21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</row>
    <row r="531" spans="2:21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</row>
    <row r="532" spans="2:21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</row>
    <row r="533" spans="2:21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</row>
    <row r="534" spans="2:21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</row>
    <row r="535" spans="2:21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</row>
    <row r="536" spans="2:21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</row>
    <row r="537" spans="2:21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</row>
    <row r="538" spans="2:21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</row>
    <row r="539" spans="2:21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</row>
    <row r="540" spans="2:21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</row>
    <row r="541" spans="2:21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</row>
    <row r="542" spans="2:21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</row>
    <row r="543" spans="2:21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</row>
    <row r="544" spans="2:21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</row>
    <row r="545" spans="2:21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</row>
    <row r="546" spans="2:21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</row>
    <row r="547" spans="2:21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</row>
    <row r="548" spans="2:21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</row>
    <row r="549" spans="2:21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</row>
    <row r="550" spans="2:21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</row>
    <row r="551" spans="2:21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</row>
    <row r="552" spans="2:21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</row>
    <row r="553" spans="2:21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</row>
    <row r="554" spans="2:21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</row>
    <row r="555" spans="2:21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</row>
    <row r="556" spans="2:21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</row>
    <row r="557" spans="2:21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</row>
    <row r="558" spans="2:21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</row>
    <row r="559" spans="2:21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</row>
    <row r="560" spans="2:21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</row>
    <row r="561" spans="2:21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</row>
    <row r="562" spans="2:21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</row>
    <row r="563" spans="2:21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</row>
    <row r="564" spans="2:21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</row>
    <row r="565" spans="2:21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</row>
    <row r="566" spans="2:21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</row>
    <row r="567" spans="2:21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</row>
    <row r="568" spans="2:21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</row>
    <row r="569" spans="2:21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</row>
    <row r="570" spans="2:21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</row>
    <row r="571" spans="2:21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</row>
    <row r="572" spans="2:21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</row>
    <row r="573" spans="2:21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</row>
    <row r="574" spans="2:21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</row>
    <row r="575" spans="2:21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</row>
    <row r="576" spans="2:21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</row>
    <row r="577" spans="2:21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</row>
    <row r="578" spans="2:21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</row>
    <row r="579" spans="2:21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</row>
    <row r="580" spans="2:21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</row>
    <row r="581" spans="2:21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</row>
    <row r="582" spans="2:21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</row>
    <row r="583" spans="2:21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</row>
    <row r="584" spans="2:21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</row>
    <row r="585" spans="2:21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</row>
    <row r="586" spans="2:21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</row>
    <row r="587" spans="2:21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</row>
    <row r="588" spans="2:21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</row>
    <row r="589" spans="2:21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</row>
    <row r="590" spans="2:21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</row>
    <row r="591" spans="2:21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</row>
    <row r="592" spans="2:21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</row>
    <row r="593" spans="2:21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</row>
    <row r="594" spans="2:21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</row>
    <row r="595" spans="2:21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</row>
    <row r="596" spans="2:21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</row>
    <row r="597" spans="2:21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</row>
    <row r="598" spans="2:21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</row>
    <row r="599" spans="2:21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</row>
    <row r="600" spans="2:21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</row>
    <row r="601" spans="2:21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</row>
    <row r="602" spans="2:21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</row>
    <row r="603" spans="2:21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</row>
    <row r="604" spans="2:21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</row>
    <row r="605" spans="2:21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</row>
    <row r="606" spans="2:21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</row>
    <row r="607" spans="2:21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</row>
    <row r="608" spans="2:21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</row>
    <row r="609" spans="2:21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</row>
    <row r="610" spans="2:21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</row>
    <row r="611" spans="2:21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</row>
    <row r="612" spans="2:21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</row>
    <row r="613" spans="2:21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</row>
    <row r="614" spans="2:21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</row>
    <row r="615" spans="2:21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</row>
    <row r="616" spans="2:21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</row>
    <row r="617" spans="2:21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</row>
    <row r="618" spans="2:21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</row>
    <row r="619" spans="2:21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</row>
  </sheetData>
  <mergeCells count="13">
    <mergeCell ref="E4:F5"/>
    <mergeCell ref="G4:H5"/>
    <mergeCell ref="S4:T5"/>
    <mergeCell ref="U4:U6"/>
    <mergeCell ref="B2:U2"/>
    <mergeCell ref="B3:U3"/>
    <mergeCell ref="B4:B6"/>
    <mergeCell ref="C4:D5"/>
    <mergeCell ref="I4:J5"/>
    <mergeCell ref="K4:L5"/>
    <mergeCell ref="M4:N5"/>
    <mergeCell ref="O4:P5"/>
    <mergeCell ref="Q4:R5"/>
  </mergeCells>
  <printOptions horizontalCentered="1"/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>
    <tabColor rgb="FF00B050"/>
    <pageSetUpPr fitToPage="1"/>
  </sheetPr>
  <dimension ref="B1:AF1220"/>
  <sheetViews>
    <sheetView topLeftCell="A4" zoomScale="80" zoomScaleNormal="80" workbookViewId="0">
      <selection activeCell="C7" sqref="C7:S32"/>
    </sheetView>
  </sheetViews>
  <sheetFormatPr defaultColWidth="11.42578125" defaultRowHeight="15" x14ac:dyDescent="0.25"/>
  <cols>
    <col min="1" max="1" width="2.7109375" style="81" customWidth="1"/>
    <col min="2" max="19" width="15.7109375" style="63" customWidth="1"/>
    <col min="20" max="20" width="11.42578125" style="269" customWidth="1"/>
    <col min="21" max="23" width="11.42578125" style="81" customWidth="1"/>
    <col min="24" max="24" width="10.5703125" style="81" customWidth="1"/>
    <col min="25" max="16384" width="11.42578125" style="81"/>
  </cols>
  <sheetData>
    <row r="1" spans="2:28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28" ht="24.95" customHeight="1" thickTop="1" thickBot="1" x14ac:dyDescent="0.3">
      <c r="B2" s="284" t="s">
        <v>215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6"/>
    </row>
    <row r="3" spans="2:28" ht="24.95" customHeight="1" thickTop="1" thickBot="1" x14ac:dyDescent="0.3">
      <c r="B3" s="287" t="s">
        <v>282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9"/>
    </row>
    <row r="4" spans="2:28" ht="24.95" customHeight="1" thickTop="1" x14ac:dyDescent="0.25">
      <c r="B4" s="290" t="s">
        <v>216</v>
      </c>
      <c r="C4" s="293">
        <v>2015</v>
      </c>
      <c r="D4" s="294"/>
      <c r="E4" s="277">
        <v>2016</v>
      </c>
      <c r="F4" s="294"/>
      <c r="G4" s="297">
        <v>2017</v>
      </c>
      <c r="H4" s="297"/>
      <c r="I4" s="277">
        <v>2018</v>
      </c>
      <c r="J4" s="297"/>
      <c r="K4" s="277">
        <v>2019</v>
      </c>
      <c r="L4" s="297"/>
      <c r="M4" s="277">
        <v>2020</v>
      </c>
      <c r="N4" s="297"/>
      <c r="O4" s="277">
        <v>2021</v>
      </c>
      <c r="P4" s="297"/>
      <c r="Q4" s="277">
        <v>2022</v>
      </c>
      <c r="R4" s="278"/>
      <c r="S4" s="281" t="s">
        <v>283</v>
      </c>
    </row>
    <row r="5" spans="2:28" ht="24.95" customHeight="1" x14ac:dyDescent="0.25">
      <c r="B5" s="291"/>
      <c r="C5" s="295">
        <v>2015</v>
      </c>
      <c r="D5" s="296"/>
      <c r="E5" s="279">
        <v>2016</v>
      </c>
      <c r="F5" s="296"/>
      <c r="G5" s="298">
        <v>2017</v>
      </c>
      <c r="H5" s="298"/>
      <c r="I5" s="279">
        <v>2017</v>
      </c>
      <c r="J5" s="298"/>
      <c r="K5" s="279">
        <v>2017</v>
      </c>
      <c r="L5" s="298"/>
      <c r="M5" s="279">
        <v>2017</v>
      </c>
      <c r="N5" s="298"/>
      <c r="O5" s="279">
        <v>2017</v>
      </c>
      <c r="P5" s="298"/>
      <c r="Q5" s="279">
        <v>2017</v>
      </c>
      <c r="R5" s="280"/>
      <c r="S5" s="282"/>
      <c r="X5" s="82"/>
      <c r="Y5" s="83"/>
    </row>
    <row r="6" spans="2:28" ht="24.95" customHeight="1" thickBot="1" x14ac:dyDescent="0.3">
      <c r="B6" s="292"/>
      <c r="C6" s="244" t="s">
        <v>4</v>
      </c>
      <c r="D6" s="84" t="s">
        <v>5</v>
      </c>
      <c r="E6" s="245" t="s">
        <v>4</v>
      </c>
      <c r="F6" s="84" t="s">
        <v>5</v>
      </c>
      <c r="G6" s="245" t="s">
        <v>4</v>
      </c>
      <c r="H6" s="85" t="s">
        <v>5</v>
      </c>
      <c r="I6" s="245" t="s">
        <v>4</v>
      </c>
      <c r="J6" s="85" t="s">
        <v>5</v>
      </c>
      <c r="K6" s="245" t="s">
        <v>4</v>
      </c>
      <c r="L6" s="85" t="s">
        <v>5</v>
      </c>
      <c r="M6" s="245" t="s">
        <v>4</v>
      </c>
      <c r="N6" s="85" t="s">
        <v>5</v>
      </c>
      <c r="O6" s="245" t="s">
        <v>4</v>
      </c>
      <c r="P6" s="85" t="s">
        <v>5</v>
      </c>
      <c r="Q6" s="245" t="s">
        <v>4</v>
      </c>
      <c r="R6" s="85" t="s">
        <v>5</v>
      </c>
      <c r="S6" s="283"/>
      <c r="Y6" s="83"/>
    </row>
    <row r="7" spans="2:28" ht="21.95" customHeight="1" thickTop="1" x14ac:dyDescent="0.25">
      <c r="B7" s="86" t="s">
        <v>6</v>
      </c>
      <c r="C7" s="87">
        <v>299</v>
      </c>
      <c r="D7" s="88">
        <v>8.2000000000000007E-3</v>
      </c>
      <c r="E7" s="89">
        <v>296</v>
      </c>
      <c r="F7" s="88">
        <v>7.9000000000000008E-3</v>
      </c>
      <c r="G7" s="89">
        <v>318</v>
      </c>
      <c r="H7" s="237">
        <v>8.6099528889370235E-3</v>
      </c>
      <c r="I7" s="89">
        <v>294</v>
      </c>
      <c r="J7" s="237">
        <v>7.9332955557354489E-3</v>
      </c>
      <c r="K7" s="89">
        <v>2005</v>
      </c>
      <c r="L7" s="237">
        <v>5.4684303831992361E-2</v>
      </c>
      <c r="M7" s="89">
        <v>246</v>
      </c>
      <c r="N7" s="237">
        <v>9.1205694794601801E-3</v>
      </c>
      <c r="O7" s="89">
        <v>281</v>
      </c>
      <c r="P7" s="237">
        <v>9.4096373438703404E-3</v>
      </c>
      <c r="Q7" s="89">
        <v>286</v>
      </c>
      <c r="R7" s="237">
        <v>9.2419052543139656E-3</v>
      </c>
      <c r="S7" s="151">
        <v>1.7793594306049824E-2</v>
      </c>
      <c r="T7" s="270"/>
      <c r="V7" s="93"/>
      <c r="W7" s="94"/>
      <c r="X7" s="83"/>
      <c r="Y7" s="83"/>
    </row>
    <row r="8" spans="2:28" ht="21.95" customHeight="1" x14ac:dyDescent="0.25">
      <c r="B8" s="86" t="s">
        <v>7</v>
      </c>
      <c r="C8" s="87">
        <v>221</v>
      </c>
      <c r="D8" s="88">
        <v>6.1000000000000004E-3</v>
      </c>
      <c r="E8" s="89">
        <v>214</v>
      </c>
      <c r="F8" s="88">
        <v>5.7000000000000002E-3</v>
      </c>
      <c r="G8" s="89">
        <v>233</v>
      </c>
      <c r="H8" s="237">
        <v>6.3085503871771267E-3</v>
      </c>
      <c r="I8" s="89">
        <v>246</v>
      </c>
      <c r="J8" s="237">
        <v>6.6380636282684369E-3</v>
      </c>
      <c r="K8" s="89">
        <v>217</v>
      </c>
      <c r="L8" s="237">
        <v>5.9184508386744853E-3</v>
      </c>
      <c r="M8" s="89">
        <v>217</v>
      </c>
      <c r="N8" s="237">
        <v>8.0453803944831679E-3</v>
      </c>
      <c r="O8" s="89">
        <v>239</v>
      </c>
      <c r="P8" s="237">
        <v>8.0032146803737068E-3</v>
      </c>
      <c r="Q8" s="89">
        <v>206</v>
      </c>
      <c r="R8" s="237">
        <v>6.6567569314289407E-3</v>
      </c>
      <c r="S8" s="91">
        <v>-0.13807531380753138</v>
      </c>
      <c r="T8" s="270"/>
      <c r="V8" s="93"/>
      <c r="W8" s="94"/>
      <c r="X8" s="83"/>
      <c r="Y8" s="83"/>
    </row>
    <row r="9" spans="2:28" ht="21.95" customHeight="1" x14ac:dyDescent="0.25">
      <c r="B9" s="86" t="s">
        <v>8</v>
      </c>
      <c r="C9" s="87">
        <v>227</v>
      </c>
      <c r="D9" s="88">
        <v>6.1999999999999998E-3</v>
      </c>
      <c r="E9" s="89">
        <v>194</v>
      </c>
      <c r="F9" s="88">
        <v>5.1999999999999998E-3</v>
      </c>
      <c r="G9" s="89">
        <v>180</v>
      </c>
      <c r="H9" s="237">
        <v>4.8735582390209567E-3</v>
      </c>
      <c r="I9" s="89">
        <v>196</v>
      </c>
      <c r="J9" s="237">
        <v>5.2888637038236326E-3</v>
      </c>
      <c r="K9" s="89">
        <v>214</v>
      </c>
      <c r="L9" s="237">
        <v>5.8366289376789856E-3</v>
      </c>
      <c r="M9" s="89">
        <v>154</v>
      </c>
      <c r="N9" s="237">
        <v>5.7096247960848291E-3</v>
      </c>
      <c r="O9" s="89">
        <v>174</v>
      </c>
      <c r="P9" s="237">
        <v>5.8266081773432005E-3</v>
      </c>
      <c r="Q9" s="89">
        <v>198</v>
      </c>
      <c r="R9" s="237">
        <v>6.3982420991404382E-3</v>
      </c>
      <c r="S9" s="91">
        <v>0.13793103448275862</v>
      </c>
      <c r="T9" s="270"/>
      <c r="V9" s="93"/>
      <c r="W9" s="94"/>
      <c r="X9" s="83"/>
      <c r="Y9" s="83"/>
    </row>
    <row r="10" spans="2:28" ht="21.95" customHeight="1" x14ac:dyDescent="0.25">
      <c r="B10" s="86" t="s">
        <v>9</v>
      </c>
      <c r="C10" s="87">
        <v>160</v>
      </c>
      <c r="D10" s="88">
        <v>4.4000000000000003E-3</v>
      </c>
      <c r="E10" s="89">
        <v>164</v>
      </c>
      <c r="F10" s="88">
        <v>4.4000000000000003E-3</v>
      </c>
      <c r="G10" s="89">
        <v>186</v>
      </c>
      <c r="H10" s="237">
        <v>5.0360101803216548E-3</v>
      </c>
      <c r="I10" s="89">
        <v>153</v>
      </c>
      <c r="J10" s="237">
        <v>4.1285517688011012E-3</v>
      </c>
      <c r="K10" s="89">
        <v>171</v>
      </c>
      <c r="L10" s="237">
        <v>4.663848356743488E-3</v>
      </c>
      <c r="M10" s="89">
        <v>163</v>
      </c>
      <c r="N10" s="237">
        <v>6.0433041672845918E-3</v>
      </c>
      <c r="O10" s="89">
        <v>155</v>
      </c>
      <c r="P10" s="237">
        <v>5.1903693533804371E-3</v>
      </c>
      <c r="Q10" s="89">
        <v>162</v>
      </c>
      <c r="R10" s="237">
        <v>5.2349253538421766E-3</v>
      </c>
      <c r="S10" s="91">
        <v>4.5161290322580643E-2</v>
      </c>
      <c r="T10" s="270"/>
      <c r="V10" s="93"/>
      <c r="W10" s="94"/>
      <c r="X10" s="83"/>
      <c r="Y10" s="83"/>
    </row>
    <row r="11" spans="2:28" ht="21.95" customHeight="1" x14ac:dyDescent="0.25">
      <c r="B11" s="86" t="s">
        <v>10</v>
      </c>
      <c r="C11" s="87">
        <v>196</v>
      </c>
      <c r="D11" s="88">
        <v>5.4000000000000003E-3</v>
      </c>
      <c r="E11" s="89">
        <v>184</v>
      </c>
      <c r="F11" s="88">
        <v>4.8999999999999998E-3</v>
      </c>
      <c r="G11" s="89">
        <v>160</v>
      </c>
      <c r="H11" s="237">
        <v>4.3320517680186278E-3</v>
      </c>
      <c r="I11" s="89">
        <v>174</v>
      </c>
      <c r="J11" s="237">
        <v>4.6952157370679188E-3</v>
      </c>
      <c r="K11" s="89">
        <v>157</v>
      </c>
      <c r="L11" s="237">
        <v>4.2820128187644893E-3</v>
      </c>
      <c r="M11" s="89">
        <v>127</v>
      </c>
      <c r="N11" s="237">
        <v>4.7085866824855402E-3</v>
      </c>
      <c r="O11" s="89">
        <v>142</v>
      </c>
      <c r="P11" s="237">
        <v>4.7550480527743366E-3</v>
      </c>
      <c r="Q11" s="89">
        <v>175</v>
      </c>
      <c r="R11" s="237">
        <v>5.6550119563109937E-3</v>
      </c>
      <c r="S11" s="91">
        <v>0.23239436619718309</v>
      </c>
      <c r="T11" s="270"/>
      <c r="V11" s="93"/>
      <c r="W11" s="94"/>
      <c r="X11" s="83"/>
      <c r="Y11" s="83"/>
    </row>
    <row r="12" spans="2:28" ht="21.95" customHeight="1" x14ac:dyDescent="0.25">
      <c r="B12" s="86" t="s">
        <v>11</v>
      </c>
      <c r="C12" s="87">
        <v>245</v>
      </c>
      <c r="D12" s="88">
        <v>6.7000000000000002E-3</v>
      </c>
      <c r="E12" s="89">
        <v>273</v>
      </c>
      <c r="F12" s="88">
        <v>7.3000000000000001E-3</v>
      </c>
      <c r="G12" s="89">
        <v>269</v>
      </c>
      <c r="H12" s="237">
        <v>7.2832620349813177E-3</v>
      </c>
      <c r="I12" s="89">
        <v>251</v>
      </c>
      <c r="J12" s="237">
        <v>6.7729836207129175E-3</v>
      </c>
      <c r="K12" s="89">
        <v>206</v>
      </c>
      <c r="L12" s="237">
        <v>5.6184372016909855E-3</v>
      </c>
      <c r="M12" s="89">
        <v>213</v>
      </c>
      <c r="N12" s="237">
        <v>7.8970784517277178E-3</v>
      </c>
      <c r="O12" s="89">
        <v>214</v>
      </c>
      <c r="P12" s="237">
        <v>7.1660583330542815E-3</v>
      </c>
      <c r="Q12" s="89">
        <v>240</v>
      </c>
      <c r="R12" s="237">
        <v>7.7554449686550765E-3</v>
      </c>
      <c r="S12" s="91">
        <v>0.12149532710280374</v>
      </c>
      <c r="T12" s="270"/>
      <c r="V12" s="93"/>
      <c r="W12" s="94"/>
      <c r="X12" s="83"/>
      <c r="Y12" s="83"/>
    </row>
    <row r="13" spans="2:28" ht="21.95" customHeight="1" x14ac:dyDescent="0.25">
      <c r="B13" s="86" t="s">
        <v>12</v>
      </c>
      <c r="C13" s="87">
        <v>505</v>
      </c>
      <c r="D13" s="88">
        <v>1.38E-2</v>
      </c>
      <c r="E13" s="89">
        <v>531</v>
      </c>
      <c r="F13" s="88">
        <v>1.41E-2</v>
      </c>
      <c r="G13" s="89">
        <v>519</v>
      </c>
      <c r="H13" s="237">
        <v>1.4052092922510424E-2</v>
      </c>
      <c r="I13" s="89">
        <v>534</v>
      </c>
      <c r="J13" s="237">
        <v>1.4409455193070509E-2</v>
      </c>
      <c r="K13" s="89">
        <v>478</v>
      </c>
      <c r="L13" s="237">
        <v>1.3036956225282968E-2</v>
      </c>
      <c r="M13" s="89">
        <v>421</v>
      </c>
      <c r="N13" s="237">
        <v>1.5608779475011122E-2</v>
      </c>
      <c r="O13" s="89">
        <v>446</v>
      </c>
      <c r="P13" s="237">
        <v>1.4934869236178549E-2</v>
      </c>
      <c r="Q13" s="89">
        <v>484</v>
      </c>
      <c r="R13" s="237">
        <v>1.5640147353454405E-2</v>
      </c>
      <c r="S13" s="91">
        <v>8.520179372197309E-2</v>
      </c>
      <c r="T13" s="270"/>
      <c r="V13" s="93"/>
      <c r="W13" s="94"/>
      <c r="X13" s="82"/>
      <c r="Y13" s="83"/>
    </row>
    <row r="14" spans="2:28" ht="21.95" customHeight="1" x14ac:dyDescent="0.25">
      <c r="B14" s="86" t="s">
        <v>13</v>
      </c>
      <c r="C14" s="87">
        <v>1257</v>
      </c>
      <c r="D14" s="88">
        <v>3.4500000000000003E-2</v>
      </c>
      <c r="E14" s="89">
        <v>1268</v>
      </c>
      <c r="F14" s="88">
        <v>3.3799999999999997E-2</v>
      </c>
      <c r="G14" s="89">
        <v>1294</v>
      </c>
      <c r="H14" s="237">
        <v>3.5035468673850649E-2</v>
      </c>
      <c r="I14" s="89">
        <v>1273</v>
      </c>
      <c r="J14" s="237">
        <v>3.4350630076364713E-2</v>
      </c>
      <c r="K14" s="89">
        <v>1283</v>
      </c>
      <c r="L14" s="237">
        <v>3.4992499659075416E-2</v>
      </c>
      <c r="M14" s="89">
        <v>890</v>
      </c>
      <c r="N14" s="237">
        <v>3.2997182263087649E-2</v>
      </c>
      <c r="O14" s="89">
        <v>1043</v>
      </c>
      <c r="P14" s="237">
        <v>3.4926162810166424E-2</v>
      </c>
      <c r="Q14" s="89">
        <v>1034</v>
      </c>
      <c r="R14" s="237">
        <v>3.3413042073288955E-2</v>
      </c>
      <c r="S14" s="91">
        <v>-8.6289549376797701E-3</v>
      </c>
      <c r="T14" s="270"/>
      <c r="V14" s="93"/>
      <c r="W14" s="94"/>
      <c r="X14" s="82"/>
      <c r="Y14" s="83"/>
      <c r="AB14" s="82"/>
    </row>
    <row r="15" spans="2:28" ht="21.95" customHeight="1" x14ac:dyDescent="0.25">
      <c r="B15" s="86" t="s">
        <v>14</v>
      </c>
      <c r="C15" s="87">
        <v>2820</v>
      </c>
      <c r="D15" s="88">
        <v>7.7299999999999994E-2</v>
      </c>
      <c r="E15" s="89">
        <v>2919</v>
      </c>
      <c r="F15" s="88">
        <v>7.7700000000000005E-2</v>
      </c>
      <c r="G15" s="89">
        <v>2868</v>
      </c>
      <c r="H15" s="237">
        <v>7.7652027941733898E-2</v>
      </c>
      <c r="I15" s="89">
        <v>2884</v>
      </c>
      <c r="J15" s="237">
        <v>7.7821851641976303E-2</v>
      </c>
      <c r="K15" s="89">
        <v>2759</v>
      </c>
      <c r="L15" s="237">
        <v>7.5248874948861316E-2</v>
      </c>
      <c r="M15" s="89">
        <v>2065</v>
      </c>
      <c r="N15" s="237">
        <v>7.6560877947501119E-2</v>
      </c>
      <c r="O15" s="89">
        <v>2326</v>
      </c>
      <c r="P15" s="237">
        <v>7.7889026554599339E-2</v>
      </c>
      <c r="Q15" s="89">
        <v>2270</v>
      </c>
      <c r="R15" s="237">
        <v>7.3353583661862592E-2</v>
      </c>
      <c r="S15" s="91">
        <v>-2.407566638005159E-2</v>
      </c>
      <c r="T15" s="270"/>
      <c r="V15" s="93"/>
      <c r="W15" s="94"/>
      <c r="X15" s="82"/>
      <c r="Y15" s="83"/>
      <c r="AB15" s="82"/>
    </row>
    <row r="16" spans="2:28" ht="21.95" customHeight="1" x14ac:dyDescent="0.25">
      <c r="B16" s="86" t="s">
        <v>15</v>
      </c>
      <c r="C16" s="87">
        <v>3653</v>
      </c>
      <c r="D16" s="88">
        <v>0.1002</v>
      </c>
      <c r="E16" s="89">
        <v>3642</v>
      </c>
      <c r="F16" s="88">
        <v>9.69E-2</v>
      </c>
      <c r="G16" s="89">
        <v>3738</v>
      </c>
      <c r="H16" s="237">
        <v>0.10120755943033519</v>
      </c>
      <c r="I16" s="89">
        <v>3702</v>
      </c>
      <c r="J16" s="237">
        <v>9.9894762405893303E-2</v>
      </c>
      <c r="K16" s="89">
        <v>3577</v>
      </c>
      <c r="L16" s="237">
        <v>9.7558979953634259E-2</v>
      </c>
      <c r="M16" s="89">
        <v>2616</v>
      </c>
      <c r="N16" s="237">
        <v>9.6989470562064362E-2</v>
      </c>
      <c r="O16" s="89">
        <v>2912</v>
      </c>
      <c r="P16" s="237">
        <v>9.7511971335766667E-2</v>
      </c>
      <c r="Q16" s="89">
        <v>3015</v>
      </c>
      <c r="R16" s="237">
        <v>9.7427777418729405E-2</v>
      </c>
      <c r="S16" s="91">
        <v>3.537087912087912E-2</v>
      </c>
      <c r="T16" s="270"/>
      <c r="V16" s="93"/>
      <c r="W16" s="94"/>
      <c r="X16" s="82"/>
      <c r="Y16" s="83"/>
      <c r="AB16" s="82"/>
    </row>
    <row r="17" spans="2:32" ht="21.95" customHeight="1" x14ac:dyDescent="0.25">
      <c r="B17" s="86" t="s">
        <v>16</v>
      </c>
      <c r="C17" s="87">
        <v>4852</v>
      </c>
      <c r="D17" s="88">
        <v>0.13300000000000001</v>
      </c>
      <c r="E17" s="89">
        <v>4849</v>
      </c>
      <c r="F17" s="88">
        <v>0.12909999999999999</v>
      </c>
      <c r="G17" s="89">
        <v>4989</v>
      </c>
      <c r="H17" s="237">
        <v>0.13507878919153085</v>
      </c>
      <c r="I17" s="89">
        <v>4932</v>
      </c>
      <c r="J17" s="237">
        <v>0.1330850805472355</v>
      </c>
      <c r="K17" s="89">
        <v>4666</v>
      </c>
      <c r="L17" s="237">
        <v>0.12726033001500067</v>
      </c>
      <c r="M17" s="89">
        <v>3639</v>
      </c>
      <c r="N17" s="237">
        <v>0.13491769242177074</v>
      </c>
      <c r="O17" s="89">
        <v>3913</v>
      </c>
      <c r="P17" s="237">
        <v>0.13103171148243645</v>
      </c>
      <c r="Q17" s="89">
        <v>4007</v>
      </c>
      <c r="R17" s="237">
        <v>0.12948361662250371</v>
      </c>
      <c r="S17" s="91">
        <v>2.402248913876821E-2</v>
      </c>
      <c r="T17" s="270"/>
      <c r="V17" s="93"/>
      <c r="W17" s="95"/>
      <c r="X17" s="94"/>
      <c r="AB17" s="82"/>
    </row>
    <row r="18" spans="2:32" ht="21.95" customHeight="1" x14ac:dyDescent="0.25">
      <c r="B18" s="86" t="s">
        <v>17</v>
      </c>
      <c r="C18" s="87">
        <v>4315</v>
      </c>
      <c r="D18" s="88">
        <v>0.1183</v>
      </c>
      <c r="E18" s="89">
        <v>4371</v>
      </c>
      <c r="F18" s="88">
        <v>0.1163</v>
      </c>
      <c r="G18" s="89">
        <v>4400</v>
      </c>
      <c r="H18" s="237">
        <v>0.11913142362051227</v>
      </c>
      <c r="I18" s="89">
        <v>4566</v>
      </c>
      <c r="J18" s="237">
        <v>0.12320893710029952</v>
      </c>
      <c r="K18" s="89">
        <v>4244</v>
      </c>
      <c r="L18" s="237">
        <v>0.11575071594163371</v>
      </c>
      <c r="M18" s="89">
        <v>3115</v>
      </c>
      <c r="N18" s="237">
        <v>0.11549013792080676</v>
      </c>
      <c r="O18" s="89">
        <v>3440</v>
      </c>
      <c r="P18" s="237">
        <v>0.11519271339115293</v>
      </c>
      <c r="Q18" s="89">
        <v>3572</v>
      </c>
      <c r="R18" s="237">
        <v>0.11542687261681639</v>
      </c>
      <c r="S18" s="91">
        <v>3.8372093023255817E-2</v>
      </c>
      <c r="T18" s="270"/>
      <c r="V18" s="93"/>
      <c r="W18" s="95"/>
      <c r="X18" s="94"/>
      <c r="Y18" s="83"/>
      <c r="AB18" s="82"/>
    </row>
    <row r="19" spans="2:32" ht="21.95" customHeight="1" x14ac:dyDescent="0.25">
      <c r="B19" s="86" t="s">
        <v>18</v>
      </c>
      <c r="C19" s="87">
        <v>2221</v>
      </c>
      <c r="D19" s="88">
        <v>6.0900000000000003E-2</v>
      </c>
      <c r="E19" s="89">
        <v>2206</v>
      </c>
      <c r="F19" s="88">
        <v>5.8700000000000002E-2</v>
      </c>
      <c r="G19" s="89">
        <v>2232</v>
      </c>
      <c r="H19" s="237">
        <v>6.0432122163859861E-2</v>
      </c>
      <c r="I19" s="89">
        <v>2408</v>
      </c>
      <c r="J19" s="237">
        <v>6.4977468361261767E-2</v>
      </c>
      <c r="K19" s="89">
        <v>2203</v>
      </c>
      <c r="L19" s="237">
        <v>6.0084549297695349E-2</v>
      </c>
      <c r="M19" s="89">
        <v>1708</v>
      </c>
      <c r="N19" s="237">
        <v>6.3324929556577189E-2</v>
      </c>
      <c r="O19" s="89">
        <v>1935</v>
      </c>
      <c r="P19" s="237">
        <v>6.4795901282523521E-2</v>
      </c>
      <c r="Q19" s="89">
        <v>2003</v>
      </c>
      <c r="R19" s="237">
        <v>6.4725651134233828E-2</v>
      </c>
      <c r="S19" s="91">
        <v>3.5142118863049097E-2</v>
      </c>
      <c r="T19" s="270"/>
      <c r="V19" s="93"/>
      <c r="W19" s="95"/>
      <c r="X19" s="94"/>
      <c r="Y19" s="83"/>
      <c r="AB19" s="82"/>
    </row>
    <row r="20" spans="2:32" ht="21.95" customHeight="1" x14ac:dyDescent="0.25">
      <c r="B20" s="86" t="s">
        <v>19</v>
      </c>
      <c r="C20" s="87">
        <v>2764</v>
      </c>
      <c r="D20" s="88">
        <v>7.5800000000000006E-2</v>
      </c>
      <c r="E20" s="89">
        <v>2540</v>
      </c>
      <c r="F20" s="88">
        <v>6.7599999999999993E-2</v>
      </c>
      <c r="G20" s="89">
        <v>2688</v>
      </c>
      <c r="H20" s="237">
        <v>7.2778469702712942E-2</v>
      </c>
      <c r="I20" s="89">
        <v>2732</v>
      </c>
      <c r="J20" s="237">
        <v>7.37202838716641E-2</v>
      </c>
      <c r="K20" s="89">
        <v>2609</v>
      </c>
      <c r="L20" s="237">
        <v>7.1157779899086324E-2</v>
      </c>
      <c r="M20" s="89">
        <v>1971</v>
      </c>
      <c r="N20" s="237">
        <v>7.307578229274804E-2</v>
      </c>
      <c r="O20" s="89">
        <v>2290</v>
      </c>
      <c r="P20" s="237">
        <v>7.668352141445936E-2</v>
      </c>
      <c r="Q20" s="89">
        <v>2337</v>
      </c>
      <c r="R20" s="237">
        <v>7.5518645382278815E-2</v>
      </c>
      <c r="S20" s="91">
        <v>2.0524017467248908E-2</v>
      </c>
      <c r="T20" s="270"/>
      <c r="V20" s="93"/>
      <c r="W20" s="95"/>
      <c r="X20" s="94"/>
      <c r="Y20" s="83"/>
      <c r="AB20" s="82"/>
    </row>
    <row r="21" spans="2:32" ht="21.95" customHeight="1" x14ac:dyDescent="0.25">
      <c r="B21" s="86" t="s">
        <v>20</v>
      </c>
      <c r="C21" s="87">
        <v>3373</v>
      </c>
      <c r="D21" s="88">
        <v>9.2499999999999999E-2</v>
      </c>
      <c r="E21" s="89">
        <v>3357</v>
      </c>
      <c r="F21" s="88">
        <v>8.9399999999999993E-2</v>
      </c>
      <c r="G21" s="89">
        <v>3358</v>
      </c>
      <c r="H21" s="237">
        <v>9.0918936481290957E-2</v>
      </c>
      <c r="I21" s="89">
        <v>3235</v>
      </c>
      <c r="J21" s="237">
        <v>8.729323511157884E-2</v>
      </c>
      <c r="K21" s="89">
        <v>3209</v>
      </c>
      <c r="L21" s="237">
        <v>8.752216009818628E-2</v>
      </c>
      <c r="M21" s="89">
        <v>2462</v>
      </c>
      <c r="N21" s="237">
        <v>9.1279845765979528E-2</v>
      </c>
      <c r="O21" s="89">
        <v>2611</v>
      </c>
      <c r="P21" s="237">
        <v>8.7432608914040782E-2</v>
      </c>
      <c r="Q21" s="89">
        <v>2795</v>
      </c>
      <c r="R21" s="237">
        <v>9.0318619530795577E-2</v>
      </c>
      <c r="S21" s="91">
        <v>7.0471083875909613E-2</v>
      </c>
      <c r="T21" s="270"/>
      <c r="V21" s="93"/>
      <c r="W21" s="95"/>
      <c r="X21" s="94"/>
      <c r="Y21" s="83"/>
      <c r="AB21" s="82"/>
    </row>
    <row r="22" spans="2:32" ht="21.95" customHeight="1" x14ac:dyDescent="0.25">
      <c r="B22" s="86" t="s">
        <v>21</v>
      </c>
      <c r="C22" s="87">
        <v>2804</v>
      </c>
      <c r="D22" s="88">
        <v>7.6899999999999996E-2</v>
      </c>
      <c r="E22" s="89">
        <v>2783</v>
      </c>
      <c r="F22" s="88">
        <v>7.4099999999999999E-2</v>
      </c>
      <c r="G22" s="89">
        <v>2862</v>
      </c>
      <c r="H22" s="237">
        <v>7.74895760004332E-2</v>
      </c>
      <c r="I22" s="89">
        <v>2922</v>
      </c>
      <c r="J22" s="237">
        <v>7.8847243584554361E-2</v>
      </c>
      <c r="K22" s="89">
        <v>2769</v>
      </c>
      <c r="L22" s="237">
        <v>7.5521614618846308E-2</v>
      </c>
      <c r="M22" s="89">
        <v>2043</v>
      </c>
      <c r="N22" s="237">
        <v>7.5745217262346135E-2</v>
      </c>
      <c r="O22" s="89">
        <v>2195</v>
      </c>
      <c r="P22" s="237">
        <v>7.350232729464555E-2</v>
      </c>
      <c r="Q22" s="89">
        <v>2450</v>
      </c>
      <c r="R22" s="237">
        <v>7.9170167388353904E-2</v>
      </c>
      <c r="S22" s="91">
        <v>0.11617312072892938</v>
      </c>
      <c r="T22" s="270"/>
      <c r="V22" s="93"/>
      <c r="W22" s="95"/>
      <c r="X22" s="94"/>
      <c r="Y22" s="83"/>
      <c r="AB22" s="82"/>
    </row>
    <row r="23" spans="2:32" ht="21.95" customHeight="1" x14ac:dyDescent="0.25">
      <c r="B23" s="86" t="s">
        <v>22</v>
      </c>
      <c r="C23" s="87">
        <v>1618</v>
      </c>
      <c r="D23" s="88">
        <v>4.4400000000000002E-2</v>
      </c>
      <c r="E23" s="89">
        <v>1616</v>
      </c>
      <c r="F23" s="88">
        <v>4.2999999999999997E-2</v>
      </c>
      <c r="G23" s="89">
        <v>1686</v>
      </c>
      <c r="H23" s="237">
        <v>4.5648995505496288E-2</v>
      </c>
      <c r="I23" s="89">
        <v>1731</v>
      </c>
      <c r="J23" s="237">
        <v>4.6709301384279124E-2</v>
      </c>
      <c r="K23" s="89">
        <v>1570</v>
      </c>
      <c r="L23" s="237">
        <v>4.2820128187644892E-2</v>
      </c>
      <c r="M23" s="89">
        <v>1149</v>
      </c>
      <c r="N23" s="237">
        <v>4.2599733056503039E-2</v>
      </c>
      <c r="O23" s="89">
        <v>1331</v>
      </c>
      <c r="P23" s="237">
        <v>4.4570203931286204E-2</v>
      </c>
      <c r="Q23" s="89">
        <v>1377</v>
      </c>
      <c r="R23" s="237">
        <v>4.4496865507658502E-2</v>
      </c>
      <c r="S23" s="91">
        <v>3.4560480841472577E-2</v>
      </c>
      <c r="T23" s="270"/>
      <c r="V23" s="93"/>
      <c r="W23" s="95"/>
      <c r="X23" s="94"/>
      <c r="Y23" s="83"/>
      <c r="AB23" s="82"/>
    </row>
    <row r="24" spans="2:32" ht="21.95" customHeight="1" x14ac:dyDescent="0.25">
      <c r="B24" s="86" t="s">
        <v>23</v>
      </c>
      <c r="C24" s="87">
        <v>1008</v>
      </c>
      <c r="D24" s="88">
        <v>2.76E-2</v>
      </c>
      <c r="E24" s="89">
        <v>1030</v>
      </c>
      <c r="F24" s="88">
        <v>2.7400000000000001E-2</v>
      </c>
      <c r="G24" s="89">
        <v>1084</v>
      </c>
      <c r="H24" s="237">
        <v>2.9349650728326203E-2</v>
      </c>
      <c r="I24" s="89">
        <v>1056</v>
      </c>
      <c r="J24" s="237">
        <v>2.8495102404274265E-2</v>
      </c>
      <c r="K24" s="89">
        <v>1010</v>
      </c>
      <c r="L24" s="237">
        <v>2.7546706668484931E-2</v>
      </c>
      <c r="M24" s="89">
        <v>846</v>
      </c>
      <c r="N24" s="237">
        <v>3.1365860892777694E-2</v>
      </c>
      <c r="O24" s="89">
        <v>887</v>
      </c>
      <c r="P24" s="237">
        <v>2.9702307202893213E-2</v>
      </c>
      <c r="Q24" s="89">
        <v>918</v>
      </c>
      <c r="R24" s="237">
        <v>2.9664577005105667E-2</v>
      </c>
      <c r="S24" s="91">
        <v>3.4949267192784669E-2</v>
      </c>
      <c r="T24" s="270"/>
      <c r="V24" s="93"/>
      <c r="W24" s="95"/>
      <c r="X24" s="94"/>
      <c r="Y24" s="83"/>
    </row>
    <row r="25" spans="2:32" ht="21.95" customHeight="1" x14ac:dyDescent="0.25">
      <c r="B25" s="86" t="s">
        <v>24</v>
      </c>
      <c r="C25" s="87">
        <v>768</v>
      </c>
      <c r="D25" s="88">
        <v>2.1100000000000001E-2</v>
      </c>
      <c r="E25" s="89">
        <v>728</v>
      </c>
      <c r="F25" s="88">
        <v>1.9400000000000001E-2</v>
      </c>
      <c r="G25" s="89">
        <v>774</v>
      </c>
      <c r="H25" s="237">
        <v>2.0956300427790113E-2</v>
      </c>
      <c r="I25" s="89">
        <v>766</v>
      </c>
      <c r="J25" s="237">
        <v>2.0669742842494402E-2</v>
      </c>
      <c r="K25" s="89">
        <v>726</v>
      </c>
      <c r="L25" s="237">
        <v>1.9800900040910951E-2</v>
      </c>
      <c r="M25" s="89">
        <v>672</v>
      </c>
      <c r="N25" s="237">
        <v>2.4914726382915618E-2</v>
      </c>
      <c r="O25" s="89">
        <v>713</v>
      </c>
      <c r="P25" s="237">
        <v>2.387569902555001E-2</v>
      </c>
      <c r="Q25" s="89">
        <v>711</v>
      </c>
      <c r="R25" s="237">
        <v>2.2975505719640663E-2</v>
      </c>
      <c r="S25" s="91">
        <v>-2.8050490883590462E-3</v>
      </c>
      <c r="T25" s="270"/>
      <c r="V25" s="93"/>
      <c r="W25" s="95"/>
      <c r="X25" s="94"/>
      <c r="Y25" s="83"/>
    </row>
    <row r="26" spans="2:32" ht="21.95" customHeight="1" x14ac:dyDescent="0.25">
      <c r="B26" s="86" t="s">
        <v>25</v>
      </c>
      <c r="C26" s="87">
        <v>632</v>
      </c>
      <c r="D26" s="88">
        <v>1.7299999999999999E-2</v>
      </c>
      <c r="E26" s="89">
        <v>622</v>
      </c>
      <c r="F26" s="88">
        <v>1.66E-2</v>
      </c>
      <c r="G26" s="89">
        <v>679</v>
      </c>
      <c r="H26" s="237">
        <v>1.8384144690529052E-2</v>
      </c>
      <c r="I26" s="89">
        <v>657</v>
      </c>
      <c r="J26" s="237">
        <v>1.7728487007204728E-2</v>
      </c>
      <c r="K26" s="89">
        <v>627</v>
      </c>
      <c r="L26" s="237">
        <v>1.7100777308059457E-2</v>
      </c>
      <c r="M26" s="89">
        <v>555</v>
      </c>
      <c r="N26" s="237">
        <v>2.05768945573187E-2</v>
      </c>
      <c r="O26" s="89">
        <v>581</v>
      </c>
      <c r="P26" s="237">
        <v>1.9455513511703444E-2</v>
      </c>
      <c r="Q26" s="89">
        <v>640</v>
      </c>
      <c r="R26" s="237">
        <v>2.0681186583080203E-2</v>
      </c>
      <c r="S26" s="91">
        <v>0.10154905335628227</v>
      </c>
      <c r="T26" s="270"/>
      <c r="V26" s="93"/>
      <c r="W26" s="95"/>
      <c r="X26" s="94"/>
      <c r="Y26" s="83"/>
    </row>
    <row r="27" spans="2:32" ht="21.95" customHeight="1" x14ac:dyDescent="0.25">
      <c r="B27" s="86" t="s">
        <v>26</v>
      </c>
      <c r="C27" s="87">
        <v>590</v>
      </c>
      <c r="D27" s="88">
        <v>1.6199999999999999E-2</v>
      </c>
      <c r="E27" s="89">
        <v>551</v>
      </c>
      <c r="F27" s="88">
        <v>1.47E-2</v>
      </c>
      <c r="G27" s="89">
        <v>614</v>
      </c>
      <c r="H27" s="237">
        <v>1.6624248659771485E-2</v>
      </c>
      <c r="I27" s="89">
        <v>650</v>
      </c>
      <c r="J27" s="237">
        <v>1.7539599017782456E-2</v>
      </c>
      <c r="K27" s="89">
        <v>527</v>
      </c>
      <c r="L27" s="237">
        <v>1.4373380608209464E-2</v>
      </c>
      <c r="M27" s="89">
        <v>482</v>
      </c>
      <c r="N27" s="237">
        <v>1.7870384102031737E-2</v>
      </c>
      <c r="O27" s="89">
        <v>510</v>
      </c>
      <c r="P27" s="237">
        <v>1.7077989485316279E-2</v>
      </c>
      <c r="Q27" s="89">
        <v>513</v>
      </c>
      <c r="R27" s="237">
        <v>1.6577263620500226E-2</v>
      </c>
      <c r="S27" s="91">
        <v>5.8823529411764705E-3</v>
      </c>
      <c r="T27" s="270"/>
      <c r="V27" s="93"/>
      <c r="W27" s="95"/>
      <c r="X27" s="94"/>
      <c r="Y27" s="83"/>
    </row>
    <row r="28" spans="2:32" ht="21.95" customHeight="1" x14ac:dyDescent="0.25">
      <c r="B28" s="86" t="s">
        <v>27</v>
      </c>
      <c r="C28" s="87">
        <v>465</v>
      </c>
      <c r="D28" s="88">
        <v>1.2800000000000001E-2</v>
      </c>
      <c r="E28" s="89">
        <v>490</v>
      </c>
      <c r="F28" s="88">
        <v>1.2999999999999999E-2</v>
      </c>
      <c r="G28" s="89">
        <v>499</v>
      </c>
      <c r="H28" s="237">
        <v>1.3510586451508096E-2</v>
      </c>
      <c r="I28" s="89">
        <v>479</v>
      </c>
      <c r="J28" s="237">
        <v>1.2925335276181225E-2</v>
      </c>
      <c r="K28" s="89">
        <v>350</v>
      </c>
      <c r="L28" s="237">
        <v>9.545888449474977E-3</v>
      </c>
      <c r="M28" s="89">
        <v>382</v>
      </c>
      <c r="N28" s="237">
        <v>1.4162835533145485E-2</v>
      </c>
      <c r="O28" s="89">
        <v>437</v>
      </c>
      <c r="P28" s="237">
        <v>1.4633492951143556E-2</v>
      </c>
      <c r="Q28" s="89">
        <v>407</v>
      </c>
      <c r="R28" s="237">
        <v>1.3151942092677567E-2</v>
      </c>
      <c r="S28" s="91">
        <v>-6.8649885583524028E-2</v>
      </c>
      <c r="T28" s="270"/>
      <c r="V28" s="93"/>
      <c r="W28" s="95"/>
      <c r="X28" s="94"/>
      <c r="Y28" s="83"/>
      <c r="AF28" s="82"/>
    </row>
    <row r="29" spans="2:32" ht="21.95" customHeight="1" x14ac:dyDescent="0.25">
      <c r="B29" s="86" t="s">
        <v>28</v>
      </c>
      <c r="C29" s="87">
        <v>379</v>
      </c>
      <c r="D29" s="88">
        <v>1.04E-2</v>
      </c>
      <c r="E29" s="89">
        <v>343</v>
      </c>
      <c r="F29" s="88">
        <v>9.1000000000000004E-3</v>
      </c>
      <c r="G29" s="89">
        <v>374</v>
      </c>
      <c r="H29" s="237">
        <v>1.0126171007743542E-2</v>
      </c>
      <c r="I29" s="89">
        <v>388</v>
      </c>
      <c r="J29" s="237">
        <v>1.0469791413691681E-2</v>
      </c>
      <c r="K29" s="89">
        <v>320</v>
      </c>
      <c r="L29" s="237">
        <v>8.7276694395199781E-3</v>
      </c>
      <c r="M29" s="89">
        <v>333</v>
      </c>
      <c r="N29" s="237">
        <v>1.234613673439122E-2</v>
      </c>
      <c r="O29" s="89">
        <v>327</v>
      </c>
      <c r="P29" s="237">
        <v>1.0950005022938084E-2</v>
      </c>
      <c r="Q29" s="89">
        <v>365</v>
      </c>
      <c r="R29" s="237">
        <v>1.1794739223162929E-2</v>
      </c>
      <c r="S29" s="91">
        <v>0.11620795107033639</v>
      </c>
      <c r="T29" s="270"/>
      <c r="V29" s="93"/>
      <c r="W29" s="95"/>
      <c r="X29" s="94"/>
      <c r="Y29" s="83"/>
    </row>
    <row r="30" spans="2:32" ht="21.95" customHeight="1" x14ac:dyDescent="0.25">
      <c r="B30" s="86" t="s">
        <v>29</v>
      </c>
      <c r="C30" s="87">
        <v>314</v>
      </c>
      <c r="D30" s="88">
        <v>8.6E-3</v>
      </c>
      <c r="E30" s="89">
        <v>337</v>
      </c>
      <c r="F30" s="88">
        <v>8.9999999999999993E-3</v>
      </c>
      <c r="G30" s="89">
        <v>334</v>
      </c>
      <c r="H30" s="237">
        <v>9.0431580657388856E-3</v>
      </c>
      <c r="I30" s="89">
        <v>363</v>
      </c>
      <c r="J30" s="237">
        <v>9.7951914514692786E-3</v>
      </c>
      <c r="K30" s="89">
        <v>278</v>
      </c>
      <c r="L30" s="237">
        <v>7.5821628255829812E-3</v>
      </c>
      <c r="M30" s="89">
        <v>307</v>
      </c>
      <c r="N30" s="237">
        <v>1.1382174106480795E-2</v>
      </c>
      <c r="O30" s="89">
        <v>321</v>
      </c>
      <c r="P30" s="237">
        <v>1.0749087499581422E-2</v>
      </c>
      <c r="Q30" s="89">
        <v>316</v>
      </c>
      <c r="R30" s="237">
        <v>1.0211335875395851E-2</v>
      </c>
      <c r="S30" s="91">
        <v>-1.5576323987538941E-2</v>
      </c>
      <c r="T30" s="270"/>
      <c r="V30" s="93"/>
      <c r="W30" s="95"/>
      <c r="X30" s="96"/>
      <c r="Y30" s="83"/>
    </row>
    <row r="31" spans="2:32" ht="21.95" customHeight="1" thickBot="1" x14ac:dyDescent="0.3">
      <c r="B31" s="86" t="s">
        <v>30</v>
      </c>
      <c r="C31" s="87">
        <v>782</v>
      </c>
      <c r="D31" s="88">
        <v>2.1399999999999999E-2</v>
      </c>
      <c r="E31" s="89">
        <v>2061</v>
      </c>
      <c r="F31" s="88">
        <v>5.4899999999999997E-2</v>
      </c>
      <c r="G31" s="89">
        <v>596</v>
      </c>
      <c r="H31" s="237">
        <v>1.6136892835869387E-2</v>
      </c>
      <c r="I31" s="89">
        <v>467</v>
      </c>
      <c r="J31" s="237">
        <v>1.2601527294314472E-2</v>
      </c>
      <c r="K31" s="89">
        <v>490</v>
      </c>
      <c r="L31" s="237">
        <v>1.3364243829264967E-2</v>
      </c>
      <c r="M31" s="89">
        <v>196</v>
      </c>
      <c r="N31" s="237">
        <v>7.266795195017055E-3</v>
      </c>
      <c r="O31" s="89">
        <v>440</v>
      </c>
      <c r="P31" s="237">
        <v>1.4733951712821887E-2</v>
      </c>
      <c r="Q31" s="89">
        <v>465</v>
      </c>
      <c r="R31" s="237">
        <v>1.5026174626769211E-2</v>
      </c>
      <c r="S31" s="91">
        <v>5.6818181818181816E-2</v>
      </c>
      <c r="T31" s="270"/>
      <c r="V31" s="93"/>
      <c r="X31" s="82"/>
      <c r="Y31" s="83"/>
    </row>
    <row r="32" spans="2:32" ht="21.95" customHeight="1" thickTop="1" thickBot="1" x14ac:dyDescent="0.3">
      <c r="B32" s="97" t="s">
        <v>31</v>
      </c>
      <c r="C32" s="98">
        <v>36468</v>
      </c>
      <c r="D32" s="99">
        <v>0.99999999999999989</v>
      </c>
      <c r="E32" s="100">
        <v>37569</v>
      </c>
      <c r="F32" s="99">
        <v>1.0002</v>
      </c>
      <c r="G32" s="100">
        <v>36934</v>
      </c>
      <c r="H32" s="101">
        <v>0.99999999999999978</v>
      </c>
      <c r="I32" s="100">
        <v>37059</v>
      </c>
      <c r="J32" s="101">
        <v>0.99999999999999989</v>
      </c>
      <c r="K32" s="100">
        <v>36665</v>
      </c>
      <c r="L32" s="101">
        <v>1</v>
      </c>
      <c r="M32" s="100">
        <v>26972</v>
      </c>
      <c r="N32" s="101">
        <v>1</v>
      </c>
      <c r="O32" s="100">
        <v>29863</v>
      </c>
      <c r="P32" s="101">
        <v>0.99999999999999989</v>
      </c>
      <c r="Q32" s="100">
        <v>30946</v>
      </c>
      <c r="R32" s="101">
        <v>1</v>
      </c>
      <c r="S32" s="102">
        <v>3.6265612965877506E-2</v>
      </c>
      <c r="T32" s="271"/>
      <c r="V32" s="104"/>
      <c r="X32" s="83"/>
      <c r="AB32" s="82"/>
      <c r="AC32" s="83"/>
    </row>
    <row r="33" spans="2:24" ht="15.75" thickTop="1" x14ac:dyDescent="0.25">
      <c r="B33" s="81"/>
      <c r="C33" s="82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W33" s="82"/>
      <c r="X33" s="83"/>
    </row>
    <row r="34" spans="2:24" x14ac:dyDescent="0.25">
      <c r="B34" s="81"/>
      <c r="C34" s="81"/>
      <c r="D34" s="81"/>
      <c r="E34" s="82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</row>
    <row r="35" spans="2:24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W35" s="105"/>
    </row>
    <row r="36" spans="2:24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</row>
    <row r="37" spans="2:24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</row>
    <row r="38" spans="2:24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</row>
    <row r="39" spans="2:24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</row>
    <row r="40" spans="2:24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</row>
    <row r="41" spans="2:24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</row>
    <row r="42" spans="2:24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</row>
    <row r="43" spans="2:24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</row>
    <row r="44" spans="2:24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</row>
    <row r="45" spans="2:24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</row>
    <row r="46" spans="2:24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</row>
    <row r="47" spans="2:24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</row>
    <row r="48" spans="2:24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</row>
    <row r="49" spans="2:19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</row>
    <row r="50" spans="2:19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</row>
    <row r="51" spans="2:19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</row>
    <row r="52" spans="2:19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</row>
    <row r="53" spans="2:19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</row>
    <row r="54" spans="2:19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</row>
    <row r="55" spans="2:19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</row>
    <row r="56" spans="2:19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</row>
    <row r="57" spans="2:19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</row>
    <row r="58" spans="2:19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</row>
    <row r="59" spans="2:19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</row>
    <row r="60" spans="2:19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</row>
    <row r="61" spans="2:19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19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19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19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2:19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2:19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2:19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2:19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2:19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2:19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2:19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2:19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2:19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2:19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2:19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2:19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2:19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2:19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2:19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</row>
    <row r="96" spans="2:19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</row>
    <row r="97" spans="2:19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</row>
    <row r="98" spans="2:19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</row>
    <row r="99" spans="2:19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</row>
    <row r="100" spans="2:19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</row>
    <row r="101" spans="2:19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2:19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</row>
    <row r="103" spans="2:19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2:19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</row>
    <row r="105" spans="2:19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</row>
    <row r="106" spans="2:19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</row>
    <row r="107" spans="2:19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</row>
    <row r="108" spans="2:19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</row>
    <row r="109" spans="2:19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</row>
    <row r="110" spans="2:19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</row>
    <row r="111" spans="2:19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</row>
    <row r="112" spans="2:19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</row>
    <row r="113" spans="2:19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</row>
    <row r="114" spans="2:19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</row>
    <row r="115" spans="2:19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</row>
    <row r="116" spans="2:19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</row>
    <row r="117" spans="2:19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</row>
    <row r="118" spans="2:19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</row>
    <row r="119" spans="2:19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</row>
    <row r="120" spans="2:19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</row>
    <row r="121" spans="2:19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</row>
    <row r="122" spans="2:19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</row>
    <row r="123" spans="2:19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</row>
    <row r="124" spans="2:19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</row>
    <row r="125" spans="2:19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</row>
    <row r="126" spans="2:19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</row>
    <row r="127" spans="2:19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</row>
    <row r="128" spans="2:19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</row>
    <row r="129" spans="2:19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</row>
    <row r="130" spans="2:19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</row>
    <row r="131" spans="2:19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</row>
    <row r="132" spans="2:19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</row>
    <row r="133" spans="2:19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</row>
    <row r="134" spans="2:19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</row>
    <row r="135" spans="2:19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</row>
    <row r="136" spans="2:19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</row>
    <row r="137" spans="2:19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</row>
    <row r="138" spans="2:19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</row>
    <row r="139" spans="2:19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</row>
    <row r="140" spans="2:19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</row>
    <row r="141" spans="2:19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</row>
    <row r="142" spans="2:19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</row>
    <row r="143" spans="2:19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</row>
    <row r="144" spans="2:19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</row>
    <row r="145" spans="2:19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</row>
    <row r="146" spans="2:19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</row>
    <row r="147" spans="2:19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</row>
    <row r="148" spans="2:19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</row>
    <row r="149" spans="2:19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</row>
    <row r="150" spans="2:19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</row>
    <row r="151" spans="2:19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</row>
    <row r="152" spans="2:19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</row>
    <row r="153" spans="2:19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</row>
    <row r="154" spans="2:19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</row>
    <row r="155" spans="2:19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</row>
    <row r="156" spans="2:19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</row>
    <row r="157" spans="2:19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</row>
    <row r="158" spans="2:19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</row>
    <row r="159" spans="2:19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</row>
    <row r="160" spans="2:19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</row>
    <row r="161" spans="2:19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</row>
    <row r="162" spans="2:19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</row>
    <row r="163" spans="2:19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</row>
    <row r="164" spans="2:19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</row>
    <row r="165" spans="2:19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</row>
    <row r="166" spans="2:19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</row>
    <row r="167" spans="2:19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</row>
    <row r="168" spans="2:19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</row>
    <row r="169" spans="2:19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</row>
    <row r="170" spans="2:19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</row>
    <row r="171" spans="2:19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</row>
    <row r="172" spans="2:19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</row>
    <row r="173" spans="2:19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</row>
    <row r="174" spans="2:19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</row>
    <row r="175" spans="2:19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</row>
    <row r="176" spans="2:19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</row>
    <row r="177" spans="2:19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</row>
    <row r="178" spans="2:19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</row>
    <row r="179" spans="2:19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</row>
    <row r="180" spans="2:19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</row>
    <row r="181" spans="2:19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</row>
    <row r="182" spans="2:19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</row>
    <row r="183" spans="2:19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</row>
    <row r="184" spans="2:19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</row>
    <row r="185" spans="2:19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</row>
    <row r="186" spans="2:19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</row>
    <row r="187" spans="2:19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</row>
    <row r="188" spans="2:19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</row>
    <row r="189" spans="2:19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</row>
    <row r="190" spans="2:19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</row>
    <row r="191" spans="2:19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</row>
    <row r="192" spans="2:19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</row>
    <row r="193" spans="2:19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</row>
    <row r="194" spans="2:19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</row>
    <row r="195" spans="2:19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</row>
    <row r="196" spans="2:19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</row>
    <row r="197" spans="2:19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</row>
    <row r="198" spans="2:19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</row>
    <row r="199" spans="2:19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</row>
    <row r="200" spans="2:19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</row>
    <row r="201" spans="2:19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</row>
    <row r="202" spans="2:19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</row>
    <row r="203" spans="2:19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</row>
    <row r="204" spans="2:19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</row>
    <row r="205" spans="2:19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</row>
    <row r="206" spans="2:19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</row>
    <row r="207" spans="2:19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</row>
    <row r="208" spans="2:19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</row>
    <row r="209" spans="2:19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</row>
    <row r="210" spans="2:19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</row>
    <row r="211" spans="2:19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</row>
    <row r="212" spans="2:19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</row>
    <row r="213" spans="2:19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</row>
    <row r="214" spans="2:19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</row>
    <row r="215" spans="2:19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</row>
    <row r="216" spans="2:19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</row>
    <row r="217" spans="2:19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</row>
    <row r="218" spans="2:19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</row>
    <row r="219" spans="2:19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</row>
    <row r="220" spans="2:19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</row>
    <row r="221" spans="2:19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</row>
    <row r="222" spans="2:19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</row>
    <row r="223" spans="2:19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</row>
    <row r="224" spans="2:19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</row>
    <row r="225" spans="2:19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</row>
    <row r="226" spans="2:19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</row>
    <row r="227" spans="2:19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</row>
    <row r="228" spans="2:19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</row>
    <row r="229" spans="2:19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</row>
    <row r="230" spans="2:19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</row>
    <row r="231" spans="2:19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</row>
    <row r="232" spans="2:19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</row>
    <row r="233" spans="2:19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</row>
    <row r="234" spans="2:19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</row>
    <row r="235" spans="2:19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</row>
    <row r="236" spans="2:19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</row>
    <row r="237" spans="2:19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</row>
    <row r="238" spans="2:19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</row>
    <row r="239" spans="2:19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</row>
    <row r="240" spans="2:19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</row>
    <row r="241" spans="2:19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</row>
    <row r="242" spans="2:19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</row>
    <row r="243" spans="2:19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</row>
    <row r="244" spans="2:19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</row>
    <row r="245" spans="2:19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</row>
    <row r="246" spans="2:19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</row>
    <row r="247" spans="2:19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</row>
    <row r="248" spans="2:19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</row>
    <row r="249" spans="2:19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</row>
    <row r="250" spans="2:19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</row>
    <row r="251" spans="2:19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</row>
    <row r="252" spans="2:19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</row>
    <row r="253" spans="2:19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</row>
    <row r="254" spans="2:19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</row>
    <row r="255" spans="2:19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</row>
    <row r="256" spans="2:19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</row>
    <row r="257" spans="2:19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</row>
    <row r="258" spans="2:19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</row>
    <row r="259" spans="2:19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</row>
    <row r="260" spans="2:19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</row>
    <row r="261" spans="2:19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</row>
    <row r="262" spans="2:19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</row>
    <row r="263" spans="2:19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</row>
    <row r="264" spans="2:19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</row>
    <row r="265" spans="2:19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</row>
    <row r="266" spans="2:19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</row>
    <row r="267" spans="2:19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</row>
    <row r="268" spans="2:19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</row>
    <row r="269" spans="2:19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</row>
    <row r="270" spans="2:19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</row>
    <row r="271" spans="2:19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</row>
    <row r="272" spans="2:19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</row>
    <row r="273" spans="2:19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</row>
    <row r="274" spans="2:19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</row>
    <row r="275" spans="2:19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</row>
    <row r="276" spans="2:19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</row>
    <row r="277" spans="2:19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</row>
    <row r="278" spans="2:19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</row>
    <row r="279" spans="2:19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</row>
    <row r="280" spans="2:19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</row>
    <row r="281" spans="2:19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</row>
    <row r="282" spans="2:19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</row>
    <row r="283" spans="2:19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</row>
    <row r="284" spans="2:19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</row>
    <row r="285" spans="2:19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</row>
    <row r="286" spans="2:19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</row>
    <row r="287" spans="2:19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</row>
    <row r="288" spans="2:19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</row>
    <row r="289" spans="2:19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</row>
    <row r="290" spans="2:19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</row>
    <row r="291" spans="2:19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</row>
    <row r="292" spans="2:19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</row>
    <row r="293" spans="2:19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</row>
    <row r="294" spans="2:19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</row>
    <row r="295" spans="2:19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</row>
    <row r="296" spans="2:19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</row>
    <row r="297" spans="2:19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</row>
    <row r="298" spans="2:19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</row>
    <row r="299" spans="2:19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</row>
    <row r="300" spans="2:19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</row>
    <row r="301" spans="2:19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</row>
    <row r="302" spans="2:19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</row>
    <row r="303" spans="2:19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</row>
    <row r="304" spans="2:19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</row>
    <row r="305" spans="2:19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</row>
    <row r="306" spans="2:19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</row>
    <row r="307" spans="2:19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</row>
    <row r="308" spans="2:19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</row>
    <row r="309" spans="2:19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</row>
    <row r="310" spans="2:19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</row>
    <row r="311" spans="2:19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</row>
    <row r="312" spans="2:19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</row>
    <row r="313" spans="2:19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</row>
    <row r="314" spans="2:19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</row>
    <row r="315" spans="2:19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</row>
    <row r="316" spans="2:19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</row>
    <row r="317" spans="2:19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</row>
    <row r="318" spans="2:19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</row>
    <row r="319" spans="2:19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</row>
    <row r="320" spans="2:19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</row>
    <row r="321" spans="2:19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</row>
    <row r="322" spans="2:19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</row>
    <row r="323" spans="2:19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</row>
    <row r="324" spans="2:19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</row>
    <row r="325" spans="2:19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</row>
    <row r="326" spans="2:19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</row>
    <row r="327" spans="2:19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</row>
    <row r="328" spans="2:19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</row>
    <row r="329" spans="2:19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</row>
    <row r="330" spans="2:19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</row>
    <row r="331" spans="2:19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</row>
    <row r="332" spans="2:19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</row>
    <row r="333" spans="2:19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</row>
    <row r="334" spans="2:19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</row>
    <row r="335" spans="2:19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</row>
    <row r="336" spans="2:19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</row>
    <row r="337" spans="2:19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</row>
    <row r="338" spans="2:19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</row>
    <row r="339" spans="2:19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</row>
    <row r="340" spans="2:19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</row>
    <row r="341" spans="2:19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</row>
    <row r="342" spans="2:19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</row>
    <row r="343" spans="2:19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</row>
    <row r="344" spans="2:19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</row>
    <row r="345" spans="2:19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</row>
    <row r="346" spans="2:19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</row>
    <row r="347" spans="2:19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</row>
    <row r="348" spans="2:19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</row>
    <row r="349" spans="2:19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</row>
    <row r="350" spans="2:19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</row>
    <row r="351" spans="2:19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</row>
    <row r="352" spans="2:19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</row>
    <row r="353" spans="2:19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</row>
    <row r="354" spans="2:19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</row>
    <row r="355" spans="2:19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</row>
    <row r="356" spans="2:19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</row>
    <row r="357" spans="2:19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</row>
    <row r="358" spans="2:19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</row>
    <row r="359" spans="2:19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</row>
    <row r="360" spans="2:19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</row>
    <row r="361" spans="2:19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</row>
    <row r="362" spans="2:19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</row>
    <row r="363" spans="2:19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</row>
    <row r="364" spans="2:19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</row>
    <row r="365" spans="2:19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</row>
    <row r="366" spans="2:19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</row>
    <row r="367" spans="2:19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</row>
    <row r="368" spans="2:19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</row>
    <row r="369" spans="2:19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</row>
    <row r="370" spans="2:19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</row>
    <row r="371" spans="2:19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</row>
    <row r="372" spans="2:19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</row>
    <row r="373" spans="2:19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</row>
    <row r="374" spans="2:19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</row>
    <row r="375" spans="2:19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</row>
    <row r="376" spans="2:19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</row>
    <row r="377" spans="2:19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</row>
    <row r="378" spans="2:19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</row>
    <row r="379" spans="2:19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</row>
    <row r="380" spans="2:19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</row>
    <row r="381" spans="2:19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</row>
    <row r="382" spans="2:19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</row>
    <row r="383" spans="2:19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</row>
    <row r="384" spans="2:19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</row>
    <row r="385" spans="2:19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</row>
    <row r="386" spans="2:19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</row>
    <row r="387" spans="2:19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</row>
    <row r="388" spans="2:19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</row>
    <row r="389" spans="2:19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</row>
    <row r="390" spans="2:19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</row>
    <row r="391" spans="2:19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</row>
    <row r="392" spans="2:19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</row>
    <row r="393" spans="2:19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</row>
    <row r="394" spans="2:19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</row>
    <row r="395" spans="2:19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</row>
    <row r="396" spans="2:19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</row>
    <row r="397" spans="2:19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</row>
    <row r="398" spans="2:19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</row>
    <row r="399" spans="2:19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</row>
    <row r="400" spans="2:19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</row>
    <row r="401" spans="2:19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</row>
    <row r="402" spans="2:19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</row>
    <row r="403" spans="2:19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</row>
    <row r="404" spans="2:19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</row>
    <row r="405" spans="2:19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</row>
    <row r="406" spans="2:19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</row>
    <row r="407" spans="2:19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</row>
    <row r="408" spans="2:19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</row>
    <row r="409" spans="2:19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</row>
    <row r="410" spans="2:19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</row>
    <row r="411" spans="2:19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</row>
    <row r="412" spans="2:19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</row>
    <row r="413" spans="2:19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</row>
    <row r="414" spans="2:19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</row>
    <row r="415" spans="2:19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</row>
    <row r="416" spans="2:19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</row>
    <row r="417" spans="2:19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</row>
    <row r="418" spans="2:19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</row>
    <row r="419" spans="2:19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</row>
    <row r="420" spans="2:19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</row>
    <row r="421" spans="2:19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</row>
    <row r="422" spans="2:19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</row>
    <row r="423" spans="2:19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</row>
    <row r="424" spans="2:19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</row>
    <row r="425" spans="2:19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</row>
    <row r="426" spans="2:19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</row>
    <row r="427" spans="2:19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</row>
    <row r="428" spans="2:19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</row>
    <row r="429" spans="2:19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</row>
    <row r="430" spans="2:19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</row>
    <row r="431" spans="2:19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</row>
    <row r="432" spans="2:19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</row>
    <row r="433" spans="2:19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</row>
    <row r="434" spans="2:19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</row>
    <row r="435" spans="2:19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</row>
    <row r="436" spans="2:19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</row>
    <row r="437" spans="2:19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</row>
    <row r="438" spans="2:19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</row>
    <row r="439" spans="2:19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</row>
    <row r="440" spans="2:19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</row>
    <row r="441" spans="2:19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</row>
    <row r="442" spans="2:19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</row>
    <row r="443" spans="2:19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</row>
    <row r="444" spans="2:19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</row>
    <row r="445" spans="2:19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</row>
    <row r="446" spans="2:19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</row>
    <row r="447" spans="2:19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</row>
    <row r="448" spans="2:19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</row>
    <row r="449" spans="2:19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</row>
    <row r="450" spans="2:19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</row>
    <row r="451" spans="2:19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</row>
    <row r="452" spans="2:19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</row>
    <row r="453" spans="2:19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</row>
    <row r="454" spans="2:19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</row>
    <row r="455" spans="2:19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</row>
    <row r="456" spans="2:19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</row>
    <row r="457" spans="2:19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</row>
    <row r="458" spans="2:19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</row>
    <row r="459" spans="2:19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</row>
    <row r="460" spans="2:19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</row>
    <row r="461" spans="2:19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</row>
    <row r="462" spans="2:19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</row>
    <row r="463" spans="2:19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</row>
    <row r="464" spans="2:19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</row>
    <row r="465" spans="2:19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</row>
    <row r="466" spans="2:19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</row>
    <row r="467" spans="2:19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</row>
    <row r="468" spans="2:19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</row>
    <row r="469" spans="2:19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</row>
    <row r="470" spans="2:19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</row>
    <row r="471" spans="2:19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</row>
    <row r="472" spans="2:19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</row>
    <row r="473" spans="2:19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</row>
    <row r="474" spans="2:19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</row>
    <row r="475" spans="2:19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</row>
    <row r="476" spans="2:19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</row>
    <row r="477" spans="2:19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</row>
    <row r="478" spans="2:19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</row>
    <row r="479" spans="2:19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</row>
    <row r="480" spans="2:19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</row>
    <row r="481" spans="2:19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</row>
    <row r="482" spans="2:19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</row>
    <row r="483" spans="2:19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</row>
    <row r="484" spans="2:19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</row>
    <row r="485" spans="2:19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</row>
    <row r="486" spans="2:19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</row>
    <row r="487" spans="2:19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</row>
    <row r="488" spans="2:19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</row>
    <row r="489" spans="2:19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</row>
    <row r="490" spans="2:19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</row>
    <row r="491" spans="2:19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</row>
    <row r="492" spans="2:19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</row>
    <row r="493" spans="2:19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</row>
    <row r="494" spans="2:19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</row>
    <row r="495" spans="2:19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</row>
    <row r="496" spans="2:19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</row>
    <row r="497" spans="2:19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</row>
    <row r="498" spans="2:19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</row>
    <row r="499" spans="2:19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</row>
    <row r="500" spans="2:19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</row>
    <row r="501" spans="2:19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</row>
    <row r="502" spans="2:19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</row>
    <row r="503" spans="2:19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</row>
    <row r="504" spans="2:19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</row>
    <row r="505" spans="2:19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</row>
    <row r="506" spans="2:19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</row>
    <row r="507" spans="2:19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</row>
    <row r="508" spans="2:19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</row>
    <row r="509" spans="2:19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</row>
    <row r="510" spans="2:19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</row>
    <row r="511" spans="2:19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</row>
    <row r="512" spans="2:19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</row>
    <row r="513" spans="2:19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</row>
    <row r="514" spans="2:19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</row>
    <row r="515" spans="2:19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</row>
    <row r="516" spans="2:19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</row>
    <row r="517" spans="2:19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</row>
    <row r="518" spans="2:19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</row>
    <row r="519" spans="2:19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</row>
    <row r="520" spans="2:19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</row>
    <row r="521" spans="2:19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</row>
    <row r="522" spans="2:19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</row>
    <row r="523" spans="2:19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</row>
    <row r="524" spans="2:19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</row>
    <row r="525" spans="2:19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</row>
    <row r="526" spans="2:19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</row>
    <row r="527" spans="2:19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</row>
    <row r="528" spans="2:19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</row>
    <row r="529" spans="2:19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</row>
    <row r="530" spans="2:19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</row>
    <row r="531" spans="2:19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</row>
    <row r="532" spans="2:19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</row>
    <row r="533" spans="2:19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</row>
    <row r="534" spans="2:19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</row>
    <row r="535" spans="2:19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</row>
    <row r="536" spans="2:19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</row>
    <row r="537" spans="2:19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</row>
    <row r="538" spans="2:19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</row>
    <row r="539" spans="2:19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</row>
    <row r="540" spans="2:19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</row>
    <row r="541" spans="2:19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</row>
    <row r="542" spans="2:19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</row>
    <row r="543" spans="2:19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</row>
    <row r="544" spans="2:19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</row>
    <row r="545" spans="2:19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</row>
    <row r="546" spans="2:19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</row>
    <row r="547" spans="2:19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</row>
    <row r="548" spans="2:19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</row>
    <row r="549" spans="2:19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</row>
    <row r="550" spans="2:19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</row>
    <row r="551" spans="2:19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</row>
    <row r="552" spans="2:19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</row>
    <row r="553" spans="2:19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</row>
    <row r="554" spans="2:19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</row>
    <row r="555" spans="2:19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</row>
    <row r="556" spans="2:19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</row>
    <row r="557" spans="2:19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</row>
    <row r="558" spans="2:19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</row>
    <row r="559" spans="2:19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</row>
    <row r="560" spans="2:19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</row>
    <row r="561" spans="2:19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</row>
    <row r="562" spans="2:19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</row>
    <row r="563" spans="2:19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</row>
    <row r="564" spans="2:19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</row>
    <row r="565" spans="2:19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</row>
    <row r="566" spans="2:19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</row>
    <row r="567" spans="2:19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</row>
    <row r="568" spans="2:19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</row>
    <row r="569" spans="2:19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</row>
    <row r="570" spans="2:19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</row>
    <row r="571" spans="2:19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</row>
    <row r="572" spans="2:19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</row>
    <row r="573" spans="2:19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</row>
    <row r="574" spans="2:19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</row>
    <row r="575" spans="2:19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</row>
    <row r="576" spans="2:19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</row>
    <row r="577" spans="2:19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</row>
    <row r="578" spans="2:19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</row>
    <row r="579" spans="2:19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</row>
    <row r="580" spans="2:19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</row>
    <row r="581" spans="2:19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</row>
    <row r="582" spans="2:19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</row>
    <row r="583" spans="2:19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</row>
    <row r="584" spans="2:19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</row>
    <row r="585" spans="2:19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</row>
    <row r="586" spans="2:19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</row>
    <row r="587" spans="2:19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</row>
    <row r="588" spans="2:19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</row>
    <row r="589" spans="2:19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</row>
    <row r="590" spans="2:19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</row>
    <row r="591" spans="2:19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</row>
    <row r="592" spans="2:19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</row>
    <row r="593" spans="2:19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</row>
    <row r="594" spans="2:19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</row>
    <row r="595" spans="2:19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</row>
    <row r="596" spans="2:19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</row>
    <row r="597" spans="2:19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</row>
    <row r="598" spans="2:19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</row>
    <row r="599" spans="2:19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</row>
    <row r="600" spans="2:19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</row>
    <row r="601" spans="2:19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</row>
    <row r="602" spans="2:19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</row>
    <row r="603" spans="2:19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</row>
    <row r="604" spans="2:19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</row>
    <row r="605" spans="2:19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</row>
    <row r="606" spans="2:19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</row>
    <row r="607" spans="2:19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</row>
    <row r="608" spans="2:19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</row>
    <row r="609" spans="2:19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</row>
    <row r="610" spans="2:19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</row>
    <row r="611" spans="2:19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</row>
    <row r="612" spans="2:19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</row>
    <row r="613" spans="2:19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</row>
    <row r="614" spans="2:19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</row>
    <row r="615" spans="2:19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</row>
    <row r="616" spans="2:19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</row>
    <row r="617" spans="2:19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</row>
    <row r="618" spans="2:19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</row>
    <row r="619" spans="2:19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</row>
    <row r="620" spans="2:19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</row>
    <row r="621" spans="2:19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</row>
    <row r="622" spans="2:19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</row>
    <row r="623" spans="2:19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</row>
    <row r="624" spans="2:19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</row>
    <row r="625" spans="2:19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</row>
    <row r="626" spans="2:19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</row>
    <row r="627" spans="2:19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</row>
    <row r="628" spans="2:19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</row>
    <row r="629" spans="2:19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</row>
    <row r="630" spans="2:19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</row>
    <row r="631" spans="2:19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</row>
    <row r="632" spans="2:19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</row>
    <row r="633" spans="2:19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</row>
    <row r="634" spans="2:19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</row>
    <row r="635" spans="2:19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</row>
    <row r="636" spans="2:19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</row>
    <row r="637" spans="2:19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</row>
    <row r="638" spans="2:19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</row>
    <row r="639" spans="2:19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</row>
    <row r="640" spans="2:19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</row>
    <row r="641" spans="2:19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</row>
    <row r="642" spans="2:19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</row>
    <row r="643" spans="2:19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</row>
    <row r="644" spans="2:19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</row>
    <row r="645" spans="2:19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</row>
    <row r="646" spans="2:19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</row>
    <row r="647" spans="2:19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</row>
    <row r="648" spans="2:19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</row>
    <row r="649" spans="2:19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</row>
    <row r="650" spans="2:19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</row>
    <row r="651" spans="2:19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</row>
    <row r="652" spans="2:19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</row>
    <row r="653" spans="2:19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</row>
    <row r="654" spans="2:19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</row>
    <row r="655" spans="2:19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</row>
    <row r="656" spans="2:19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</row>
    <row r="657" spans="2:19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</row>
    <row r="658" spans="2:19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</row>
    <row r="659" spans="2:19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</row>
    <row r="660" spans="2:19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</row>
    <row r="661" spans="2:19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</row>
    <row r="662" spans="2:19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</row>
    <row r="663" spans="2:19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</row>
    <row r="664" spans="2:19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</row>
    <row r="665" spans="2:19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</row>
    <row r="666" spans="2:19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</row>
    <row r="667" spans="2:19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</row>
    <row r="668" spans="2:19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</row>
    <row r="669" spans="2:19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</row>
    <row r="670" spans="2:19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</row>
    <row r="671" spans="2:19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</row>
    <row r="672" spans="2:19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</row>
    <row r="673" spans="2:19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</row>
    <row r="674" spans="2:19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</row>
    <row r="675" spans="2:19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</row>
    <row r="676" spans="2:19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</row>
    <row r="677" spans="2:19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</row>
    <row r="678" spans="2:19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</row>
    <row r="679" spans="2:19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</row>
    <row r="680" spans="2:19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</row>
    <row r="681" spans="2:19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</row>
    <row r="682" spans="2:19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</row>
    <row r="683" spans="2:19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</row>
    <row r="684" spans="2:19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</row>
    <row r="685" spans="2:19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</row>
    <row r="686" spans="2:19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</row>
    <row r="687" spans="2:19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</row>
    <row r="688" spans="2:19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</row>
    <row r="689" spans="2:19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</row>
    <row r="690" spans="2:19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</row>
    <row r="691" spans="2:19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</row>
    <row r="692" spans="2:19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</row>
    <row r="693" spans="2:19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</row>
    <row r="694" spans="2:19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</row>
    <row r="695" spans="2:19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</row>
    <row r="696" spans="2:19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</row>
    <row r="697" spans="2:19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</row>
    <row r="698" spans="2:19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</row>
    <row r="699" spans="2:19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</row>
    <row r="700" spans="2:19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</row>
    <row r="701" spans="2:19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</row>
    <row r="702" spans="2:19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</row>
    <row r="703" spans="2:19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</row>
    <row r="704" spans="2:19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</row>
    <row r="705" spans="2:19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</row>
    <row r="706" spans="2:19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</row>
    <row r="707" spans="2:19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</row>
    <row r="708" spans="2:19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</row>
    <row r="709" spans="2:19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</row>
    <row r="710" spans="2:19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</row>
    <row r="711" spans="2:19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</row>
    <row r="712" spans="2:19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</row>
    <row r="713" spans="2:19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</row>
    <row r="714" spans="2:19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</row>
    <row r="715" spans="2:19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</row>
    <row r="716" spans="2:19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</row>
    <row r="717" spans="2:19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</row>
    <row r="718" spans="2:19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</row>
    <row r="719" spans="2:19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</row>
    <row r="720" spans="2:19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</row>
    <row r="721" spans="2:19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</row>
    <row r="722" spans="2:19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</row>
    <row r="723" spans="2:19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</row>
    <row r="724" spans="2:19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</row>
    <row r="725" spans="2:19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</row>
    <row r="726" spans="2:19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</row>
    <row r="727" spans="2:19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</row>
    <row r="728" spans="2:19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</row>
    <row r="729" spans="2:19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</row>
    <row r="730" spans="2:19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</row>
    <row r="731" spans="2:19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</row>
    <row r="732" spans="2:19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</row>
    <row r="733" spans="2:19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</row>
    <row r="734" spans="2:19" x14ac:dyDescent="0.25"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</row>
    <row r="735" spans="2:19" x14ac:dyDescent="0.25"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</row>
    <row r="736" spans="2:19" x14ac:dyDescent="0.25"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</row>
    <row r="737" spans="2:19" x14ac:dyDescent="0.25"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</row>
    <row r="738" spans="2:19" x14ac:dyDescent="0.25"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</row>
    <row r="739" spans="2:19" x14ac:dyDescent="0.25"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</row>
    <row r="740" spans="2:19" x14ac:dyDescent="0.25"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</row>
    <row r="741" spans="2:19" x14ac:dyDescent="0.25"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</row>
    <row r="742" spans="2:19" x14ac:dyDescent="0.25"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</row>
    <row r="743" spans="2:19" x14ac:dyDescent="0.25"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</row>
    <row r="744" spans="2:19" x14ac:dyDescent="0.25"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</row>
    <row r="745" spans="2:19" x14ac:dyDescent="0.25"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</row>
    <row r="746" spans="2:19" x14ac:dyDescent="0.25"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</row>
    <row r="747" spans="2:19" x14ac:dyDescent="0.25"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</row>
    <row r="748" spans="2:19" x14ac:dyDescent="0.25"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</row>
    <row r="749" spans="2:19" x14ac:dyDescent="0.25"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</row>
    <row r="750" spans="2:19" x14ac:dyDescent="0.25"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</row>
    <row r="751" spans="2:19" x14ac:dyDescent="0.25"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</row>
    <row r="752" spans="2:19" x14ac:dyDescent="0.25"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</row>
    <row r="753" spans="2:19" x14ac:dyDescent="0.25"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</row>
    <row r="754" spans="2:19" x14ac:dyDescent="0.25"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</row>
    <row r="755" spans="2:19" x14ac:dyDescent="0.25"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</row>
    <row r="756" spans="2:19" x14ac:dyDescent="0.25"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</row>
    <row r="757" spans="2:19" x14ac:dyDescent="0.25"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</row>
    <row r="758" spans="2:19" x14ac:dyDescent="0.25"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</row>
    <row r="759" spans="2:19" x14ac:dyDescent="0.25"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</row>
    <row r="760" spans="2:19" x14ac:dyDescent="0.25"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</row>
    <row r="761" spans="2:19" x14ac:dyDescent="0.25"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</row>
    <row r="762" spans="2:19" x14ac:dyDescent="0.25"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</row>
    <row r="763" spans="2:19" x14ac:dyDescent="0.25"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</row>
    <row r="764" spans="2:19" x14ac:dyDescent="0.25"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</row>
    <row r="765" spans="2:19" x14ac:dyDescent="0.25"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</row>
    <row r="766" spans="2:19" x14ac:dyDescent="0.25"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</row>
    <row r="767" spans="2:19" x14ac:dyDescent="0.25"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</row>
    <row r="768" spans="2:19" x14ac:dyDescent="0.25"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</row>
    <row r="769" spans="2:19" x14ac:dyDescent="0.25"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</row>
    <row r="770" spans="2:19" x14ac:dyDescent="0.25"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</row>
    <row r="771" spans="2:19" x14ac:dyDescent="0.25"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</row>
    <row r="772" spans="2:19" x14ac:dyDescent="0.25"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</row>
    <row r="773" spans="2:19" x14ac:dyDescent="0.25"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</row>
    <row r="774" spans="2:19" x14ac:dyDescent="0.25"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</row>
    <row r="775" spans="2:19" x14ac:dyDescent="0.25"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</row>
    <row r="776" spans="2:19" x14ac:dyDescent="0.25"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</row>
    <row r="777" spans="2:19" x14ac:dyDescent="0.25"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</row>
    <row r="778" spans="2:19" x14ac:dyDescent="0.25"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</row>
    <row r="779" spans="2:19" x14ac:dyDescent="0.25"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</row>
    <row r="780" spans="2:19" x14ac:dyDescent="0.25"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</row>
    <row r="781" spans="2:19" x14ac:dyDescent="0.25"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</row>
    <row r="782" spans="2:19" x14ac:dyDescent="0.25"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</row>
    <row r="783" spans="2:19" x14ac:dyDescent="0.25"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</row>
    <row r="784" spans="2:19" x14ac:dyDescent="0.25"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</row>
    <row r="785" spans="2:19" x14ac:dyDescent="0.25"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</row>
    <row r="786" spans="2:19" x14ac:dyDescent="0.25"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</row>
    <row r="787" spans="2:19" x14ac:dyDescent="0.25"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</row>
    <row r="788" spans="2:19" x14ac:dyDescent="0.25"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</row>
    <row r="789" spans="2:19" x14ac:dyDescent="0.25"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</row>
    <row r="790" spans="2:19" x14ac:dyDescent="0.25"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</row>
    <row r="791" spans="2:19" x14ac:dyDescent="0.25"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</row>
    <row r="792" spans="2:19" x14ac:dyDescent="0.25"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</row>
    <row r="793" spans="2:19" x14ac:dyDescent="0.25"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</row>
    <row r="794" spans="2:19" x14ac:dyDescent="0.25"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</row>
    <row r="795" spans="2:19" x14ac:dyDescent="0.25"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</row>
    <row r="796" spans="2:19" x14ac:dyDescent="0.25"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</row>
    <row r="797" spans="2:19" x14ac:dyDescent="0.25"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</row>
    <row r="798" spans="2:19" x14ac:dyDescent="0.25"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</row>
    <row r="799" spans="2:19" x14ac:dyDescent="0.25"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</row>
    <row r="800" spans="2:19" x14ac:dyDescent="0.25"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</row>
    <row r="801" spans="2:19" x14ac:dyDescent="0.25"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</row>
    <row r="802" spans="2:19" x14ac:dyDescent="0.25"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</row>
    <row r="803" spans="2:19" x14ac:dyDescent="0.25"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</row>
    <row r="804" spans="2:19" x14ac:dyDescent="0.25"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</row>
    <row r="805" spans="2:19" x14ac:dyDescent="0.25"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</row>
    <row r="806" spans="2:19" x14ac:dyDescent="0.25"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</row>
    <row r="807" spans="2:19" x14ac:dyDescent="0.25"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</row>
    <row r="808" spans="2:19" x14ac:dyDescent="0.25"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</row>
    <row r="809" spans="2:19" x14ac:dyDescent="0.25"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</row>
    <row r="810" spans="2:19" x14ac:dyDescent="0.25"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</row>
    <row r="811" spans="2:19" x14ac:dyDescent="0.25"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</row>
    <row r="812" spans="2:19" x14ac:dyDescent="0.25"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</row>
    <row r="813" spans="2:19" x14ac:dyDescent="0.25"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</row>
    <row r="814" spans="2:19" x14ac:dyDescent="0.25"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</row>
    <row r="815" spans="2:19" x14ac:dyDescent="0.25"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</row>
    <row r="816" spans="2:19" x14ac:dyDescent="0.25"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</row>
    <row r="817" spans="2:19" x14ac:dyDescent="0.25"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</row>
    <row r="818" spans="2:19" x14ac:dyDescent="0.25"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</row>
    <row r="819" spans="2:19" x14ac:dyDescent="0.25"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</row>
    <row r="820" spans="2:19" x14ac:dyDescent="0.25"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</row>
    <row r="821" spans="2:19" x14ac:dyDescent="0.25"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</row>
    <row r="822" spans="2:19" x14ac:dyDescent="0.25"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</row>
    <row r="823" spans="2:19" x14ac:dyDescent="0.25"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</row>
    <row r="824" spans="2:19" x14ac:dyDescent="0.25"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</row>
    <row r="825" spans="2:19" x14ac:dyDescent="0.25"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</row>
    <row r="826" spans="2:19" x14ac:dyDescent="0.25"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</row>
    <row r="827" spans="2:19" x14ac:dyDescent="0.25"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</row>
    <row r="828" spans="2:19" x14ac:dyDescent="0.25"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</row>
    <row r="829" spans="2:19" x14ac:dyDescent="0.25"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</row>
    <row r="830" spans="2:19" x14ac:dyDescent="0.25"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</row>
    <row r="831" spans="2:19" x14ac:dyDescent="0.25"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</row>
    <row r="832" spans="2:19" x14ac:dyDescent="0.25"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</row>
    <row r="833" spans="2:19" x14ac:dyDescent="0.25"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</row>
    <row r="834" spans="2:19" x14ac:dyDescent="0.25"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</row>
    <row r="835" spans="2:19" x14ac:dyDescent="0.25"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</row>
    <row r="836" spans="2:19" x14ac:dyDescent="0.25"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</row>
    <row r="837" spans="2:19" x14ac:dyDescent="0.25"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</row>
    <row r="838" spans="2:19" x14ac:dyDescent="0.25"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</row>
    <row r="839" spans="2:19" x14ac:dyDescent="0.25"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</row>
    <row r="840" spans="2:19" x14ac:dyDescent="0.25"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</row>
    <row r="841" spans="2:19" x14ac:dyDescent="0.25"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</row>
    <row r="842" spans="2:19" x14ac:dyDescent="0.25"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</row>
    <row r="843" spans="2:19" x14ac:dyDescent="0.25"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</row>
    <row r="844" spans="2:19" x14ac:dyDescent="0.25"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</row>
    <row r="845" spans="2:19" x14ac:dyDescent="0.25"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</row>
    <row r="846" spans="2:19" x14ac:dyDescent="0.25"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</row>
    <row r="847" spans="2:19" x14ac:dyDescent="0.25"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</row>
    <row r="848" spans="2:19" x14ac:dyDescent="0.25"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</row>
    <row r="849" spans="2:19" x14ac:dyDescent="0.25"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</row>
    <row r="850" spans="2:19" x14ac:dyDescent="0.25"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</row>
    <row r="851" spans="2:19" x14ac:dyDescent="0.25"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</row>
    <row r="852" spans="2:19" x14ac:dyDescent="0.25"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</row>
    <row r="853" spans="2:19" x14ac:dyDescent="0.25"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</row>
    <row r="854" spans="2:19" x14ac:dyDescent="0.25"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</row>
    <row r="855" spans="2:19" x14ac:dyDescent="0.25"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</row>
    <row r="856" spans="2:19" x14ac:dyDescent="0.25"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</row>
    <row r="857" spans="2:19" x14ac:dyDescent="0.25"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</row>
    <row r="858" spans="2:19" x14ac:dyDescent="0.25"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</row>
    <row r="859" spans="2:19" x14ac:dyDescent="0.25"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</row>
    <row r="860" spans="2:19" x14ac:dyDescent="0.25"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</row>
    <row r="861" spans="2:19" x14ac:dyDescent="0.25"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</row>
    <row r="862" spans="2:19" x14ac:dyDescent="0.25"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</row>
    <row r="863" spans="2:19" x14ac:dyDescent="0.25"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</row>
    <row r="864" spans="2:19" x14ac:dyDescent="0.25"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</row>
    <row r="865" spans="2:19" x14ac:dyDescent="0.25"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</row>
    <row r="866" spans="2:19" x14ac:dyDescent="0.25"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</row>
    <row r="867" spans="2:19" x14ac:dyDescent="0.25"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</row>
    <row r="868" spans="2:19" x14ac:dyDescent="0.25"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</row>
    <row r="869" spans="2:19" x14ac:dyDescent="0.25"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</row>
    <row r="870" spans="2:19" x14ac:dyDescent="0.25"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</row>
    <row r="871" spans="2:19" x14ac:dyDescent="0.25"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</row>
    <row r="872" spans="2:19" x14ac:dyDescent="0.25"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</row>
    <row r="873" spans="2:19" x14ac:dyDescent="0.25"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</row>
    <row r="874" spans="2:19" x14ac:dyDescent="0.25"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</row>
    <row r="875" spans="2:19" x14ac:dyDescent="0.25"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</row>
    <row r="876" spans="2:19" x14ac:dyDescent="0.25"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</row>
    <row r="877" spans="2:19" x14ac:dyDescent="0.25"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</row>
    <row r="878" spans="2:19" x14ac:dyDescent="0.25"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</row>
    <row r="879" spans="2:19" x14ac:dyDescent="0.25"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</row>
    <row r="880" spans="2:19" x14ac:dyDescent="0.25"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</row>
    <row r="881" spans="2:19" x14ac:dyDescent="0.25"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</row>
    <row r="882" spans="2:19" x14ac:dyDescent="0.25"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</row>
    <row r="883" spans="2:19" x14ac:dyDescent="0.25"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</row>
    <row r="884" spans="2:19" x14ac:dyDescent="0.25"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</row>
    <row r="885" spans="2:19" x14ac:dyDescent="0.25"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</row>
    <row r="886" spans="2:19" x14ac:dyDescent="0.25"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</row>
    <row r="887" spans="2:19" x14ac:dyDescent="0.25"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</row>
    <row r="888" spans="2:19" x14ac:dyDescent="0.25"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</row>
    <row r="889" spans="2:19" x14ac:dyDescent="0.25"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</row>
    <row r="890" spans="2:19" x14ac:dyDescent="0.25"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</row>
    <row r="891" spans="2:19" x14ac:dyDescent="0.25"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</row>
    <row r="892" spans="2:19" x14ac:dyDescent="0.25"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</row>
    <row r="893" spans="2:19" x14ac:dyDescent="0.25"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</row>
    <row r="894" spans="2:19" x14ac:dyDescent="0.25"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</row>
    <row r="895" spans="2:19" x14ac:dyDescent="0.25"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</row>
    <row r="896" spans="2:19" x14ac:dyDescent="0.25"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</row>
    <row r="897" spans="2:19" x14ac:dyDescent="0.25"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</row>
    <row r="898" spans="2:19" x14ac:dyDescent="0.25"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</row>
    <row r="899" spans="2:19" x14ac:dyDescent="0.25"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</row>
    <row r="900" spans="2:19" x14ac:dyDescent="0.25"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</row>
    <row r="901" spans="2:19" x14ac:dyDescent="0.25"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</row>
    <row r="902" spans="2:19" x14ac:dyDescent="0.25"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</row>
    <row r="903" spans="2:19" x14ac:dyDescent="0.25"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</row>
    <row r="904" spans="2:19" x14ac:dyDescent="0.25"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</row>
    <row r="905" spans="2:19" x14ac:dyDescent="0.25"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</row>
    <row r="906" spans="2:19" x14ac:dyDescent="0.25"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</row>
    <row r="907" spans="2:19" x14ac:dyDescent="0.25"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</row>
    <row r="908" spans="2:19" x14ac:dyDescent="0.25"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</row>
    <row r="909" spans="2:19" x14ac:dyDescent="0.25"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</row>
    <row r="910" spans="2:19" x14ac:dyDescent="0.25"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</row>
    <row r="911" spans="2:19" x14ac:dyDescent="0.25"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</row>
    <row r="912" spans="2:19" x14ac:dyDescent="0.25"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</row>
    <row r="913" spans="2:19" x14ac:dyDescent="0.25"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</row>
    <row r="914" spans="2:19" x14ac:dyDescent="0.25"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</row>
    <row r="915" spans="2:19" x14ac:dyDescent="0.25"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</row>
    <row r="916" spans="2:19" x14ac:dyDescent="0.25"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</row>
    <row r="917" spans="2:19" x14ac:dyDescent="0.25"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</row>
    <row r="918" spans="2:19" x14ac:dyDescent="0.25"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</row>
    <row r="919" spans="2:19" x14ac:dyDescent="0.25"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</row>
    <row r="920" spans="2:19" x14ac:dyDescent="0.25"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</row>
    <row r="921" spans="2:19" x14ac:dyDescent="0.25"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</row>
    <row r="922" spans="2:19" x14ac:dyDescent="0.25"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</row>
    <row r="923" spans="2:19" x14ac:dyDescent="0.25"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</row>
    <row r="924" spans="2:19" x14ac:dyDescent="0.25"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</row>
    <row r="925" spans="2:19" x14ac:dyDescent="0.25"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</row>
    <row r="926" spans="2:19" x14ac:dyDescent="0.25"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</row>
    <row r="927" spans="2:19" x14ac:dyDescent="0.25"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</row>
    <row r="928" spans="2:19" x14ac:dyDescent="0.25"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</row>
    <row r="929" spans="2:19" x14ac:dyDescent="0.25"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</row>
    <row r="930" spans="2:19" x14ac:dyDescent="0.25"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</row>
    <row r="931" spans="2:19" x14ac:dyDescent="0.25"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</row>
    <row r="932" spans="2:19" x14ac:dyDescent="0.25"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</row>
    <row r="933" spans="2:19" x14ac:dyDescent="0.25"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</row>
    <row r="934" spans="2:19" x14ac:dyDescent="0.25"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</row>
    <row r="935" spans="2:19" x14ac:dyDescent="0.25"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</row>
    <row r="936" spans="2:19" x14ac:dyDescent="0.25"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</row>
    <row r="937" spans="2:19" x14ac:dyDescent="0.25"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</row>
    <row r="938" spans="2:19" x14ac:dyDescent="0.25"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</row>
    <row r="939" spans="2:19" x14ac:dyDescent="0.25"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</row>
    <row r="940" spans="2:19" x14ac:dyDescent="0.25"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</row>
    <row r="941" spans="2:19" x14ac:dyDescent="0.25"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</row>
    <row r="942" spans="2:19" x14ac:dyDescent="0.25"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</row>
    <row r="943" spans="2:19" x14ac:dyDescent="0.25"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</row>
    <row r="944" spans="2:19" x14ac:dyDescent="0.25"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</row>
    <row r="945" spans="2:19" x14ac:dyDescent="0.25"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</row>
    <row r="946" spans="2:19" x14ac:dyDescent="0.25"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</row>
    <row r="947" spans="2:19" x14ac:dyDescent="0.25"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</row>
    <row r="948" spans="2:19" x14ac:dyDescent="0.25"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</row>
    <row r="949" spans="2:19" x14ac:dyDescent="0.25"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</row>
    <row r="950" spans="2:19" x14ac:dyDescent="0.25"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</row>
    <row r="951" spans="2:19" x14ac:dyDescent="0.25"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</row>
    <row r="952" spans="2:19" x14ac:dyDescent="0.25"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</row>
    <row r="953" spans="2:19" x14ac:dyDescent="0.25"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</row>
    <row r="954" spans="2:19" x14ac:dyDescent="0.25"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</row>
    <row r="955" spans="2:19" x14ac:dyDescent="0.25"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</row>
    <row r="956" spans="2:19" x14ac:dyDescent="0.25"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</row>
    <row r="957" spans="2:19" x14ac:dyDescent="0.25"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</row>
    <row r="958" spans="2:19" x14ac:dyDescent="0.25"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</row>
    <row r="959" spans="2:19" x14ac:dyDescent="0.25"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</row>
    <row r="960" spans="2:19" x14ac:dyDescent="0.25"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</row>
    <row r="961" spans="2:19" x14ac:dyDescent="0.25"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</row>
    <row r="962" spans="2:19" x14ac:dyDescent="0.25"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</row>
    <row r="963" spans="2:19" x14ac:dyDescent="0.25"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</row>
    <row r="964" spans="2:19" x14ac:dyDescent="0.25"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</row>
    <row r="965" spans="2:19" x14ac:dyDescent="0.25"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</row>
    <row r="966" spans="2:19" x14ac:dyDescent="0.25"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</row>
    <row r="967" spans="2:19" x14ac:dyDescent="0.25"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</row>
    <row r="968" spans="2:19" x14ac:dyDescent="0.25"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</row>
    <row r="969" spans="2:19" x14ac:dyDescent="0.25"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</row>
    <row r="970" spans="2:19" x14ac:dyDescent="0.25"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</row>
    <row r="971" spans="2:19" x14ac:dyDescent="0.25"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</row>
    <row r="972" spans="2:19" x14ac:dyDescent="0.25"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</row>
    <row r="973" spans="2:19" x14ac:dyDescent="0.25"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</row>
    <row r="974" spans="2:19" x14ac:dyDescent="0.25"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</row>
    <row r="975" spans="2:19" x14ac:dyDescent="0.25"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</row>
    <row r="976" spans="2:19" x14ac:dyDescent="0.25"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</row>
    <row r="977" spans="2:19" x14ac:dyDescent="0.25"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</row>
    <row r="978" spans="2:19" x14ac:dyDescent="0.25"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</row>
    <row r="979" spans="2:19" x14ac:dyDescent="0.25"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</row>
    <row r="980" spans="2:19" x14ac:dyDescent="0.25"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</row>
    <row r="981" spans="2:19" x14ac:dyDescent="0.25"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</row>
    <row r="982" spans="2:19" x14ac:dyDescent="0.25"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</row>
    <row r="983" spans="2:19" x14ac:dyDescent="0.25"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</row>
    <row r="984" spans="2:19" x14ac:dyDescent="0.25"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</row>
    <row r="985" spans="2:19" x14ac:dyDescent="0.25"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</row>
    <row r="986" spans="2:19" x14ac:dyDescent="0.25"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</row>
    <row r="987" spans="2:19" x14ac:dyDescent="0.25"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</row>
    <row r="988" spans="2:19" x14ac:dyDescent="0.25"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</row>
    <row r="989" spans="2:19" x14ac:dyDescent="0.25"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</row>
    <row r="990" spans="2:19" x14ac:dyDescent="0.25"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</row>
    <row r="991" spans="2:19" x14ac:dyDescent="0.25"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</row>
    <row r="992" spans="2:19" x14ac:dyDescent="0.25"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</row>
    <row r="993" spans="2:19" x14ac:dyDescent="0.25"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</row>
    <row r="994" spans="2:19" x14ac:dyDescent="0.25"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</row>
    <row r="995" spans="2:19" x14ac:dyDescent="0.25"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</row>
    <row r="996" spans="2:19" x14ac:dyDescent="0.25"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</row>
    <row r="997" spans="2:19" x14ac:dyDescent="0.25"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</row>
    <row r="998" spans="2:19" x14ac:dyDescent="0.25"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</row>
    <row r="999" spans="2:19" x14ac:dyDescent="0.25"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</row>
    <row r="1000" spans="2:19" x14ac:dyDescent="0.25"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</row>
    <row r="1001" spans="2:19" x14ac:dyDescent="0.25"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</row>
    <row r="1002" spans="2:19" x14ac:dyDescent="0.25"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</row>
    <row r="1003" spans="2:19" x14ac:dyDescent="0.25"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</row>
    <row r="1004" spans="2:19" x14ac:dyDescent="0.25">
      <c r="B1004" s="81"/>
      <c r="C1004" s="81"/>
      <c r="D1004" s="81"/>
      <c r="E1004" s="81"/>
      <c r="F1004" s="81"/>
      <c r="G1004" s="81"/>
      <c r="H1004" s="81"/>
      <c r="I1004" s="81"/>
      <c r="J1004" s="81"/>
      <c r="K1004" s="81"/>
      <c r="L1004" s="81"/>
      <c r="M1004" s="81"/>
      <c r="N1004" s="81"/>
      <c r="O1004" s="81"/>
      <c r="P1004" s="81"/>
      <c r="Q1004" s="81"/>
      <c r="R1004" s="81"/>
      <c r="S1004" s="81"/>
    </row>
    <row r="1005" spans="2:19" x14ac:dyDescent="0.25">
      <c r="B1005" s="81"/>
      <c r="C1005" s="81"/>
      <c r="D1005" s="81"/>
      <c r="E1005" s="81"/>
      <c r="F1005" s="81"/>
      <c r="G1005" s="81"/>
      <c r="H1005" s="81"/>
      <c r="I1005" s="81"/>
      <c r="J1005" s="81"/>
      <c r="K1005" s="81"/>
      <c r="L1005" s="81"/>
      <c r="M1005" s="81"/>
      <c r="N1005" s="81"/>
      <c r="O1005" s="81"/>
      <c r="P1005" s="81"/>
      <c r="Q1005" s="81"/>
      <c r="R1005" s="81"/>
      <c r="S1005" s="81"/>
    </row>
    <row r="1006" spans="2:19" x14ac:dyDescent="0.25">
      <c r="B1006" s="81"/>
      <c r="C1006" s="81"/>
      <c r="D1006" s="81"/>
      <c r="E1006" s="81"/>
      <c r="F1006" s="81"/>
      <c r="G1006" s="81"/>
      <c r="H1006" s="81"/>
      <c r="I1006" s="81"/>
      <c r="J1006" s="81"/>
      <c r="K1006" s="81"/>
      <c r="L1006" s="81"/>
      <c r="M1006" s="81"/>
      <c r="N1006" s="81"/>
      <c r="O1006" s="81"/>
      <c r="P1006" s="81"/>
      <c r="Q1006" s="81"/>
      <c r="R1006" s="81"/>
      <c r="S1006" s="81"/>
    </row>
    <row r="1007" spans="2:19" x14ac:dyDescent="0.25">
      <c r="B1007" s="81"/>
      <c r="C1007" s="81"/>
      <c r="D1007" s="81"/>
      <c r="E1007" s="81"/>
      <c r="F1007" s="81"/>
      <c r="G1007" s="81"/>
      <c r="H1007" s="81"/>
      <c r="I1007" s="81"/>
      <c r="J1007" s="81"/>
      <c r="K1007" s="81"/>
      <c r="L1007" s="81"/>
      <c r="M1007" s="81"/>
      <c r="N1007" s="81"/>
      <c r="O1007" s="81"/>
      <c r="P1007" s="81"/>
      <c r="Q1007" s="81"/>
      <c r="R1007" s="81"/>
      <c r="S1007" s="81"/>
    </row>
    <row r="1008" spans="2:19" x14ac:dyDescent="0.25">
      <c r="B1008" s="81"/>
      <c r="C1008" s="81"/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1"/>
      <c r="O1008" s="81"/>
      <c r="P1008" s="81"/>
      <c r="Q1008" s="81"/>
      <c r="R1008" s="81"/>
      <c r="S1008" s="81"/>
    </row>
    <row r="1009" spans="2:19" x14ac:dyDescent="0.25">
      <c r="B1009" s="81"/>
      <c r="C1009" s="81"/>
      <c r="D1009" s="81"/>
      <c r="E1009" s="81"/>
      <c r="F1009" s="81"/>
      <c r="G1009" s="81"/>
      <c r="H1009" s="81"/>
      <c r="I1009" s="81"/>
      <c r="J1009" s="81"/>
      <c r="K1009" s="81"/>
      <c r="L1009" s="81"/>
      <c r="M1009" s="81"/>
      <c r="N1009" s="81"/>
      <c r="O1009" s="81"/>
      <c r="P1009" s="81"/>
      <c r="Q1009" s="81"/>
      <c r="R1009" s="81"/>
      <c r="S1009" s="81"/>
    </row>
    <row r="1010" spans="2:19" x14ac:dyDescent="0.25">
      <c r="B1010" s="81"/>
      <c r="C1010" s="81"/>
      <c r="D1010" s="81"/>
      <c r="E1010" s="81"/>
      <c r="F1010" s="81"/>
      <c r="G1010" s="81"/>
      <c r="H1010" s="81"/>
      <c r="I1010" s="81"/>
      <c r="J1010" s="81"/>
      <c r="K1010" s="81"/>
      <c r="L1010" s="81"/>
      <c r="M1010" s="81"/>
      <c r="N1010" s="81"/>
      <c r="O1010" s="81"/>
      <c r="P1010" s="81"/>
      <c r="Q1010" s="81"/>
      <c r="R1010" s="81"/>
      <c r="S1010" s="81"/>
    </row>
    <row r="1011" spans="2:19" x14ac:dyDescent="0.25">
      <c r="B1011" s="81"/>
      <c r="C1011" s="81"/>
      <c r="D1011" s="81"/>
      <c r="E1011" s="81"/>
      <c r="F1011" s="81"/>
      <c r="G1011" s="81"/>
      <c r="H1011" s="81"/>
      <c r="I1011" s="81"/>
      <c r="J1011" s="81"/>
      <c r="K1011" s="81"/>
      <c r="L1011" s="81"/>
      <c r="M1011" s="81"/>
      <c r="N1011" s="81"/>
      <c r="O1011" s="81"/>
      <c r="P1011" s="81"/>
      <c r="Q1011" s="81"/>
      <c r="R1011" s="81"/>
      <c r="S1011" s="81"/>
    </row>
    <row r="1012" spans="2:19" x14ac:dyDescent="0.25">
      <c r="B1012" s="81"/>
      <c r="C1012" s="81"/>
      <c r="D1012" s="81"/>
      <c r="E1012" s="81"/>
      <c r="F1012" s="81"/>
      <c r="G1012" s="81"/>
      <c r="H1012" s="81"/>
      <c r="I1012" s="81"/>
      <c r="J1012" s="81"/>
      <c r="K1012" s="81"/>
      <c r="L1012" s="81"/>
      <c r="M1012" s="81"/>
      <c r="N1012" s="81"/>
      <c r="O1012" s="81"/>
      <c r="P1012" s="81"/>
      <c r="Q1012" s="81"/>
      <c r="R1012" s="81"/>
      <c r="S1012" s="81"/>
    </row>
    <row r="1013" spans="2:19" x14ac:dyDescent="0.25">
      <c r="B1013" s="81"/>
      <c r="C1013" s="81"/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1"/>
      <c r="O1013" s="81"/>
      <c r="P1013" s="81"/>
      <c r="Q1013" s="81"/>
      <c r="R1013" s="81"/>
      <c r="S1013" s="81"/>
    </row>
    <row r="1014" spans="2:19" x14ac:dyDescent="0.25">
      <c r="B1014" s="81"/>
      <c r="C1014" s="81"/>
      <c r="D1014" s="81"/>
      <c r="E1014" s="81"/>
      <c r="F1014" s="81"/>
      <c r="G1014" s="81"/>
      <c r="H1014" s="81"/>
      <c r="I1014" s="81"/>
      <c r="J1014" s="81"/>
      <c r="K1014" s="81"/>
      <c r="L1014" s="81"/>
      <c r="M1014" s="81"/>
      <c r="N1014" s="81"/>
      <c r="O1014" s="81"/>
      <c r="P1014" s="81"/>
      <c r="Q1014" s="81"/>
      <c r="R1014" s="81"/>
      <c r="S1014" s="81"/>
    </row>
    <row r="1015" spans="2:19" x14ac:dyDescent="0.25">
      <c r="B1015" s="81"/>
      <c r="C1015" s="81"/>
      <c r="D1015" s="81"/>
      <c r="E1015" s="81"/>
      <c r="F1015" s="81"/>
      <c r="G1015" s="81"/>
      <c r="H1015" s="81"/>
      <c r="I1015" s="81"/>
      <c r="J1015" s="81"/>
      <c r="K1015" s="81"/>
      <c r="L1015" s="81"/>
      <c r="M1015" s="81"/>
      <c r="N1015" s="81"/>
      <c r="O1015" s="81"/>
      <c r="P1015" s="81"/>
      <c r="Q1015" s="81"/>
      <c r="R1015" s="81"/>
      <c r="S1015" s="81"/>
    </row>
    <row r="1016" spans="2:19" x14ac:dyDescent="0.25">
      <c r="B1016" s="81"/>
      <c r="C1016" s="81"/>
      <c r="D1016" s="81"/>
      <c r="E1016" s="81"/>
      <c r="F1016" s="81"/>
      <c r="G1016" s="81"/>
      <c r="H1016" s="81"/>
      <c r="I1016" s="81"/>
      <c r="J1016" s="81"/>
      <c r="K1016" s="81"/>
      <c r="L1016" s="81"/>
      <c r="M1016" s="81"/>
      <c r="N1016" s="81"/>
      <c r="O1016" s="81"/>
      <c r="P1016" s="81"/>
      <c r="Q1016" s="81"/>
      <c r="R1016" s="81"/>
      <c r="S1016" s="81"/>
    </row>
    <row r="1017" spans="2:19" x14ac:dyDescent="0.25">
      <c r="B1017" s="81"/>
      <c r="C1017" s="81"/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1"/>
      <c r="O1017" s="81"/>
      <c r="P1017" s="81"/>
      <c r="Q1017" s="81"/>
      <c r="R1017" s="81"/>
      <c r="S1017" s="81"/>
    </row>
    <row r="1018" spans="2:19" x14ac:dyDescent="0.25">
      <c r="B1018" s="81"/>
      <c r="C1018" s="81"/>
      <c r="D1018" s="81"/>
      <c r="E1018" s="81"/>
      <c r="F1018" s="81"/>
      <c r="G1018" s="81"/>
      <c r="H1018" s="81"/>
      <c r="I1018" s="81"/>
      <c r="J1018" s="81"/>
      <c r="K1018" s="81"/>
      <c r="L1018" s="81"/>
      <c r="M1018" s="81"/>
      <c r="N1018" s="81"/>
      <c r="O1018" s="81"/>
      <c r="P1018" s="81"/>
      <c r="Q1018" s="81"/>
      <c r="R1018" s="81"/>
      <c r="S1018" s="81"/>
    </row>
    <row r="1019" spans="2:19" x14ac:dyDescent="0.25">
      <c r="B1019" s="81"/>
      <c r="C1019" s="81"/>
      <c r="D1019" s="81"/>
      <c r="E1019" s="81"/>
      <c r="F1019" s="81"/>
      <c r="G1019" s="81"/>
      <c r="H1019" s="81"/>
      <c r="I1019" s="81"/>
      <c r="J1019" s="81"/>
      <c r="K1019" s="81"/>
      <c r="L1019" s="81"/>
      <c r="M1019" s="81"/>
      <c r="N1019" s="81"/>
      <c r="O1019" s="81"/>
      <c r="P1019" s="81"/>
      <c r="Q1019" s="81"/>
      <c r="R1019" s="81"/>
      <c r="S1019" s="81"/>
    </row>
    <row r="1020" spans="2:19" x14ac:dyDescent="0.25">
      <c r="B1020" s="81"/>
      <c r="C1020" s="81"/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1"/>
      <c r="O1020" s="81"/>
      <c r="P1020" s="81"/>
      <c r="Q1020" s="81"/>
      <c r="R1020" s="81"/>
      <c r="S1020" s="81"/>
    </row>
    <row r="1021" spans="2:19" x14ac:dyDescent="0.25">
      <c r="B1021" s="81"/>
      <c r="C1021" s="81"/>
      <c r="D1021" s="81"/>
      <c r="E1021" s="81"/>
      <c r="F1021" s="81"/>
      <c r="G1021" s="81"/>
      <c r="H1021" s="81"/>
      <c r="I1021" s="81"/>
      <c r="J1021" s="81"/>
      <c r="K1021" s="81"/>
      <c r="L1021" s="81"/>
      <c r="M1021" s="81"/>
      <c r="N1021" s="81"/>
      <c r="O1021" s="81"/>
      <c r="P1021" s="81"/>
      <c r="Q1021" s="81"/>
      <c r="R1021" s="81"/>
      <c r="S1021" s="81"/>
    </row>
    <row r="1022" spans="2:19" x14ac:dyDescent="0.25">
      <c r="B1022" s="81"/>
      <c r="C1022" s="81"/>
      <c r="D1022" s="81"/>
      <c r="E1022" s="81"/>
      <c r="F1022" s="81"/>
      <c r="G1022" s="81"/>
      <c r="H1022" s="81"/>
      <c r="I1022" s="81"/>
      <c r="J1022" s="81"/>
      <c r="K1022" s="81"/>
      <c r="L1022" s="81"/>
      <c r="M1022" s="81"/>
      <c r="N1022" s="81"/>
      <c r="O1022" s="81"/>
      <c r="P1022" s="81"/>
      <c r="Q1022" s="81"/>
      <c r="R1022" s="81"/>
      <c r="S1022" s="81"/>
    </row>
    <row r="1023" spans="2:19" x14ac:dyDescent="0.25">
      <c r="B1023" s="81"/>
      <c r="C1023" s="81"/>
      <c r="D1023" s="81"/>
      <c r="E1023" s="81"/>
      <c r="F1023" s="81"/>
      <c r="G1023" s="81"/>
      <c r="H1023" s="81"/>
      <c r="I1023" s="81"/>
      <c r="J1023" s="81"/>
      <c r="K1023" s="81"/>
      <c r="L1023" s="81"/>
      <c r="M1023" s="81"/>
      <c r="N1023" s="81"/>
      <c r="O1023" s="81"/>
      <c r="P1023" s="81"/>
      <c r="Q1023" s="81"/>
      <c r="R1023" s="81"/>
      <c r="S1023" s="81"/>
    </row>
    <row r="1024" spans="2:19" x14ac:dyDescent="0.25">
      <c r="B1024" s="81"/>
      <c r="C1024" s="81"/>
      <c r="D1024" s="81"/>
      <c r="E1024" s="81"/>
      <c r="F1024" s="81"/>
      <c r="G1024" s="81"/>
      <c r="H1024" s="81"/>
      <c r="I1024" s="81"/>
      <c r="J1024" s="81"/>
      <c r="K1024" s="81"/>
      <c r="L1024" s="81"/>
      <c r="M1024" s="81"/>
      <c r="N1024" s="81"/>
      <c r="O1024" s="81"/>
      <c r="P1024" s="81"/>
      <c r="Q1024" s="81"/>
      <c r="R1024" s="81"/>
      <c r="S1024" s="81"/>
    </row>
    <row r="1025" spans="2:19" x14ac:dyDescent="0.25">
      <c r="B1025" s="81"/>
      <c r="C1025" s="81"/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1"/>
      <c r="O1025" s="81"/>
      <c r="P1025" s="81"/>
      <c r="Q1025" s="81"/>
      <c r="R1025" s="81"/>
      <c r="S1025" s="81"/>
    </row>
    <row r="1026" spans="2:19" x14ac:dyDescent="0.25">
      <c r="B1026" s="81"/>
      <c r="C1026" s="81"/>
      <c r="D1026" s="81"/>
      <c r="E1026" s="81"/>
      <c r="F1026" s="81"/>
      <c r="G1026" s="81"/>
      <c r="H1026" s="81"/>
      <c r="I1026" s="81"/>
      <c r="J1026" s="81"/>
      <c r="K1026" s="81"/>
      <c r="L1026" s="81"/>
      <c r="M1026" s="81"/>
      <c r="N1026" s="81"/>
      <c r="O1026" s="81"/>
      <c r="P1026" s="81"/>
      <c r="Q1026" s="81"/>
      <c r="R1026" s="81"/>
      <c r="S1026" s="81"/>
    </row>
    <row r="1027" spans="2:19" x14ac:dyDescent="0.25">
      <c r="B1027" s="81"/>
      <c r="C1027" s="81"/>
      <c r="D1027" s="81"/>
      <c r="E1027" s="81"/>
      <c r="F1027" s="81"/>
      <c r="G1027" s="81"/>
      <c r="H1027" s="81"/>
      <c r="I1027" s="81"/>
      <c r="J1027" s="81"/>
      <c r="K1027" s="81"/>
      <c r="L1027" s="81"/>
      <c r="M1027" s="81"/>
      <c r="N1027" s="81"/>
      <c r="O1027" s="81"/>
      <c r="P1027" s="81"/>
      <c r="Q1027" s="81"/>
      <c r="R1027" s="81"/>
      <c r="S1027" s="81"/>
    </row>
    <row r="1028" spans="2:19" x14ac:dyDescent="0.25">
      <c r="B1028" s="81"/>
      <c r="C1028" s="81"/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1"/>
      <c r="O1028" s="81"/>
      <c r="P1028" s="81"/>
      <c r="Q1028" s="81"/>
      <c r="R1028" s="81"/>
      <c r="S1028" s="81"/>
    </row>
    <row r="1029" spans="2:19" x14ac:dyDescent="0.25">
      <c r="B1029" s="81"/>
      <c r="C1029" s="81"/>
      <c r="D1029" s="81"/>
      <c r="E1029" s="81"/>
      <c r="F1029" s="81"/>
      <c r="G1029" s="81"/>
      <c r="H1029" s="81"/>
      <c r="I1029" s="81"/>
      <c r="J1029" s="81"/>
      <c r="K1029" s="81"/>
      <c r="L1029" s="81"/>
      <c r="M1029" s="81"/>
      <c r="N1029" s="81"/>
      <c r="O1029" s="81"/>
      <c r="P1029" s="81"/>
      <c r="Q1029" s="81"/>
      <c r="R1029" s="81"/>
      <c r="S1029" s="81"/>
    </row>
    <row r="1030" spans="2:19" x14ac:dyDescent="0.25">
      <c r="B1030" s="81"/>
      <c r="C1030" s="81"/>
      <c r="D1030" s="81"/>
      <c r="E1030" s="81"/>
      <c r="F1030" s="81"/>
      <c r="G1030" s="81"/>
      <c r="H1030" s="81"/>
      <c r="I1030" s="81"/>
      <c r="J1030" s="81"/>
      <c r="K1030" s="81"/>
      <c r="L1030" s="81"/>
      <c r="M1030" s="81"/>
      <c r="N1030" s="81"/>
      <c r="O1030" s="81"/>
      <c r="P1030" s="81"/>
      <c r="Q1030" s="81"/>
      <c r="R1030" s="81"/>
      <c r="S1030" s="81"/>
    </row>
    <row r="1031" spans="2:19" x14ac:dyDescent="0.25">
      <c r="B1031" s="81"/>
      <c r="C1031" s="81"/>
      <c r="D1031" s="81"/>
      <c r="E1031" s="81"/>
      <c r="F1031" s="81"/>
      <c r="G1031" s="81"/>
      <c r="H1031" s="81"/>
      <c r="I1031" s="81"/>
      <c r="J1031" s="81"/>
      <c r="K1031" s="81"/>
      <c r="L1031" s="81"/>
      <c r="M1031" s="81"/>
      <c r="N1031" s="81"/>
      <c r="O1031" s="81"/>
      <c r="P1031" s="81"/>
      <c r="Q1031" s="81"/>
      <c r="R1031" s="81"/>
      <c r="S1031" s="81"/>
    </row>
    <row r="1032" spans="2:19" x14ac:dyDescent="0.25">
      <c r="B1032" s="81"/>
      <c r="C1032" s="81"/>
      <c r="D1032" s="81"/>
      <c r="E1032" s="81"/>
      <c r="F1032" s="81"/>
      <c r="G1032" s="81"/>
      <c r="H1032" s="81"/>
      <c r="I1032" s="81"/>
      <c r="J1032" s="81"/>
      <c r="K1032" s="81"/>
      <c r="L1032" s="81"/>
      <c r="M1032" s="81"/>
      <c r="N1032" s="81"/>
      <c r="O1032" s="81"/>
      <c r="P1032" s="81"/>
      <c r="Q1032" s="81"/>
      <c r="R1032" s="81"/>
      <c r="S1032" s="81"/>
    </row>
    <row r="1033" spans="2:19" x14ac:dyDescent="0.25">
      <c r="B1033" s="81"/>
      <c r="C1033" s="81"/>
      <c r="D1033" s="81"/>
      <c r="E1033" s="81"/>
      <c r="F1033" s="81"/>
      <c r="G1033" s="81"/>
      <c r="H1033" s="81"/>
      <c r="I1033" s="81"/>
      <c r="J1033" s="81"/>
      <c r="K1033" s="81"/>
      <c r="L1033" s="81"/>
      <c r="M1033" s="81"/>
      <c r="N1033" s="81"/>
      <c r="O1033" s="81"/>
      <c r="P1033" s="81"/>
      <c r="Q1033" s="81"/>
      <c r="R1033" s="81"/>
      <c r="S1033" s="81"/>
    </row>
    <row r="1034" spans="2:19" x14ac:dyDescent="0.25">
      <c r="B1034" s="81"/>
      <c r="C1034" s="81"/>
      <c r="D1034" s="81"/>
      <c r="E1034" s="81"/>
      <c r="F1034" s="81"/>
      <c r="G1034" s="81"/>
      <c r="H1034" s="81"/>
      <c r="I1034" s="81"/>
      <c r="J1034" s="81"/>
      <c r="K1034" s="81"/>
      <c r="L1034" s="81"/>
      <c r="M1034" s="81"/>
      <c r="N1034" s="81"/>
      <c r="O1034" s="81"/>
      <c r="P1034" s="81"/>
      <c r="Q1034" s="81"/>
      <c r="R1034" s="81"/>
      <c r="S1034" s="81"/>
    </row>
    <row r="1035" spans="2:19" x14ac:dyDescent="0.25">
      <c r="B1035" s="81"/>
      <c r="C1035" s="81"/>
      <c r="D1035" s="81"/>
      <c r="E1035" s="81"/>
      <c r="F1035" s="81"/>
      <c r="G1035" s="81"/>
      <c r="H1035" s="81"/>
      <c r="I1035" s="81"/>
      <c r="J1035" s="81"/>
      <c r="K1035" s="81"/>
      <c r="L1035" s="81"/>
      <c r="M1035" s="81"/>
      <c r="N1035" s="81"/>
      <c r="O1035" s="81"/>
      <c r="P1035" s="81"/>
      <c r="Q1035" s="81"/>
      <c r="R1035" s="81"/>
      <c r="S1035" s="81"/>
    </row>
    <row r="1036" spans="2:19" x14ac:dyDescent="0.25">
      <c r="B1036" s="81"/>
      <c r="C1036" s="81"/>
      <c r="D1036" s="81"/>
      <c r="E1036" s="81"/>
      <c r="F1036" s="81"/>
      <c r="G1036" s="81"/>
      <c r="H1036" s="81"/>
      <c r="I1036" s="81"/>
      <c r="J1036" s="81"/>
      <c r="K1036" s="81"/>
      <c r="L1036" s="81"/>
      <c r="M1036" s="81"/>
      <c r="N1036" s="81"/>
      <c r="O1036" s="81"/>
      <c r="P1036" s="81"/>
      <c r="Q1036" s="81"/>
      <c r="R1036" s="81"/>
      <c r="S1036" s="81"/>
    </row>
    <row r="1037" spans="2:19" x14ac:dyDescent="0.25">
      <c r="B1037" s="81"/>
      <c r="C1037" s="81"/>
      <c r="D1037" s="81"/>
      <c r="E1037" s="81"/>
      <c r="F1037" s="81"/>
      <c r="G1037" s="81"/>
      <c r="H1037" s="81"/>
      <c r="I1037" s="81"/>
      <c r="J1037" s="81"/>
      <c r="K1037" s="81"/>
      <c r="L1037" s="81"/>
      <c r="M1037" s="81"/>
      <c r="N1037" s="81"/>
      <c r="O1037" s="81"/>
      <c r="P1037" s="81"/>
      <c r="Q1037" s="81"/>
      <c r="R1037" s="81"/>
      <c r="S1037" s="81"/>
    </row>
    <row r="1038" spans="2:19" x14ac:dyDescent="0.25">
      <c r="B1038" s="81"/>
      <c r="C1038" s="81"/>
      <c r="D1038" s="81"/>
      <c r="E1038" s="81"/>
      <c r="F1038" s="81"/>
      <c r="G1038" s="81"/>
      <c r="H1038" s="81"/>
      <c r="I1038" s="81"/>
      <c r="J1038" s="81"/>
      <c r="K1038" s="81"/>
      <c r="L1038" s="81"/>
      <c r="M1038" s="81"/>
      <c r="N1038" s="81"/>
      <c r="O1038" s="81"/>
      <c r="P1038" s="81"/>
      <c r="Q1038" s="81"/>
      <c r="R1038" s="81"/>
      <c r="S1038" s="81"/>
    </row>
    <row r="1039" spans="2:19" x14ac:dyDescent="0.25">
      <c r="B1039" s="81"/>
      <c r="C1039" s="81"/>
      <c r="D1039" s="81"/>
      <c r="E1039" s="81"/>
      <c r="F1039" s="81"/>
      <c r="G1039" s="81"/>
      <c r="H1039" s="81"/>
      <c r="I1039" s="81"/>
      <c r="J1039" s="81"/>
      <c r="K1039" s="81"/>
      <c r="L1039" s="81"/>
      <c r="M1039" s="81"/>
      <c r="N1039" s="81"/>
      <c r="O1039" s="81"/>
      <c r="P1039" s="81"/>
      <c r="Q1039" s="81"/>
      <c r="R1039" s="81"/>
      <c r="S1039" s="81"/>
    </row>
    <row r="1040" spans="2:19" x14ac:dyDescent="0.25">
      <c r="B1040" s="81"/>
      <c r="C1040" s="81"/>
      <c r="D1040" s="81"/>
      <c r="E1040" s="81"/>
      <c r="F1040" s="81"/>
      <c r="G1040" s="81"/>
      <c r="H1040" s="81"/>
      <c r="I1040" s="81"/>
      <c r="J1040" s="81"/>
      <c r="K1040" s="81"/>
      <c r="L1040" s="81"/>
      <c r="M1040" s="81"/>
      <c r="N1040" s="81"/>
      <c r="O1040" s="81"/>
      <c r="P1040" s="81"/>
      <c r="Q1040" s="81"/>
      <c r="R1040" s="81"/>
      <c r="S1040" s="81"/>
    </row>
    <row r="1041" spans="2:19" x14ac:dyDescent="0.25">
      <c r="B1041" s="81"/>
      <c r="C1041" s="81"/>
      <c r="D1041" s="81"/>
      <c r="E1041" s="81"/>
      <c r="F1041" s="81"/>
      <c r="G1041" s="81"/>
      <c r="H1041" s="81"/>
      <c r="I1041" s="81"/>
      <c r="J1041" s="81"/>
      <c r="K1041" s="81"/>
      <c r="L1041" s="81"/>
      <c r="M1041" s="81"/>
      <c r="N1041" s="81"/>
      <c r="O1041" s="81"/>
      <c r="P1041" s="81"/>
      <c r="Q1041" s="81"/>
      <c r="R1041" s="81"/>
      <c r="S1041" s="81"/>
    </row>
    <row r="1042" spans="2:19" x14ac:dyDescent="0.25">
      <c r="B1042" s="81"/>
      <c r="C1042" s="81"/>
      <c r="D1042" s="81"/>
      <c r="E1042" s="81"/>
      <c r="F1042" s="81"/>
      <c r="G1042" s="81"/>
      <c r="H1042" s="81"/>
      <c r="I1042" s="81"/>
      <c r="J1042" s="81"/>
      <c r="K1042" s="81"/>
      <c r="L1042" s="81"/>
      <c r="M1042" s="81"/>
      <c r="N1042" s="81"/>
      <c r="O1042" s="81"/>
      <c r="P1042" s="81"/>
      <c r="Q1042" s="81"/>
      <c r="R1042" s="81"/>
      <c r="S1042" s="81"/>
    </row>
    <row r="1043" spans="2:19" x14ac:dyDescent="0.25">
      <c r="B1043" s="81"/>
      <c r="C1043" s="81"/>
      <c r="D1043" s="81"/>
      <c r="E1043" s="81"/>
      <c r="F1043" s="81"/>
      <c r="G1043" s="81"/>
      <c r="H1043" s="81"/>
      <c r="I1043" s="81"/>
      <c r="J1043" s="81"/>
      <c r="K1043" s="81"/>
      <c r="L1043" s="81"/>
      <c r="M1043" s="81"/>
      <c r="N1043" s="81"/>
      <c r="O1043" s="81"/>
      <c r="P1043" s="81"/>
      <c r="Q1043" s="81"/>
      <c r="R1043" s="81"/>
      <c r="S1043" s="81"/>
    </row>
    <row r="1044" spans="2:19" x14ac:dyDescent="0.25">
      <c r="B1044" s="81"/>
      <c r="C1044" s="81"/>
      <c r="D1044" s="81"/>
      <c r="E1044" s="81"/>
      <c r="F1044" s="81"/>
      <c r="G1044" s="81"/>
      <c r="H1044" s="81"/>
      <c r="I1044" s="81"/>
      <c r="J1044" s="81"/>
      <c r="K1044" s="81"/>
      <c r="L1044" s="81"/>
      <c r="M1044" s="81"/>
      <c r="N1044" s="81"/>
      <c r="O1044" s="81"/>
      <c r="P1044" s="81"/>
      <c r="Q1044" s="81"/>
      <c r="R1044" s="81"/>
      <c r="S1044" s="81"/>
    </row>
    <row r="1045" spans="2:19" x14ac:dyDescent="0.25">
      <c r="B1045" s="81"/>
      <c r="C1045" s="81"/>
      <c r="D1045" s="81"/>
      <c r="E1045" s="81"/>
      <c r="F1045" s="81"/>
      <c r="G1045" s="81"/>
      <c r="H1045" s="81"/>
      <c r="I1045" s="81"/>
      <c r="J1045" s="81"/>
      <c r="K1045" s="81"/>
      <c r="L1045" s="81"/>
      <c r="M1045" s="81"/>
      <c r="N1045" s="81"/>
      <c r="O1045" s="81"/>
      <c r="P1045" s="81"/>
      <c r="Q1045" s="81"/>
      <c r="R1045" s="81"/>
      <c r="S1045" s="81"/>
    </row>
    <row r="1046" spans="2:19" x14ac:dyDescent="0.25">
      <c r="B1046" s="81"/>
      <c r="C1046" s="81"/>
      <c r="D1046" s="81"/>
      <c r="E1046" s="81"/>
      <c r="F1046" s="81"/>
      <c r="G1046" s="81"/>
      <c r="H1046" s="81"/>
      <c r="I1046" s="81"/>
      <c r="J1046" s="81"/>
      <c r="K1046" s="81"/>
      <c r="L1046" s="81"/>
      <c r="M1046" s="81"/>
      <c r="N1046" s="81"/>
      <c r="O1046" s="81"/>
      <c r="P1046" s="81"/>
      <c r="Q1046" s="81"/>
      <c r="R1046" s="81"/>
      <c r="S1046" s="81"/>
    </row>
    <row r="1047" spans="2:19" x14ac:dyDescent="0.25">
      <c r="B1047" s="81"/>
      <c r="C1047" s="81"/>
      <c r="D1047" s="81"/>
      <c r="E1047" s="81"/>
      <c r="F1047" s="81"/>
      <c r="G1047" s="81"/>
      <c r="H1047" s="81"/>
      <c r="I1047" s="81"/>
      <c r="J1047" s="81"/>
      <c r="K1047" s="81"/>
      <c r="L1047" s="81"/>
      <c r="M1047" s="81"/>
      <c r="N1047" s="81"/>
      <c r="O1047" s="81"/>
      <c r="P1047" s="81"/>
      <c r="Q1047" s="81"/>
      <c r="R1047" s="81"/>
      <c r="S1047" s="81"/>
    </row>
    <row r="1048" spans="2:19" x14ac:dyDescent="0.25">
      <c r="B1048" s="81"/>
      <c r="C1048" s="81"/>
      <c r="D1048" s="81"/>
      <c r="E1048" s="81"/>
      <c r="F1048" s="81"/>
      <c r="G1048" s="81"/>
      <c r="H1048" s="81"/>
      <c r="I1048" s="81"/>
      <c r="J1048" s="81"/>
      <c r="K1048" s="81"/>
      <c r="L1048" s="81"/>
      <c r="M1048" s="81"/>
      <c r="N1048" s="81"/>
      <c r="O1048" s="81"/>
      <c r="P1048" s="81"/>
      <c r="Q1048" s="81"/>
      <c r="R1048" s="81"/>
      <c r="S1048" s="81"/>
    </row>
    <row r="1049" spans="2:19" x14ac:dyDescent="0.25">
      <c r="B1049" s="81"/>
      <c r="C1049" s="81"/>
      <c r="D1049" s="81"/>
      <c r="E1049" s="81"/>
      <c r="F1049" s="81"/>
      <c r="G1049" s="81"/>
      <c r="H1049" s="81"/>
      <c r="I1049" s="81"/>
      <c r="J1049" s="81"/>
      <c r="K1049" s="81"/>
      <c r="L1049" s="81"/>
      <c r="M1049" s="81"/>
      <c r="N1049" s="81"/>
      <c r="O1049" s="81"/>
      <c r="P1049" s="81"/>
      <c r="Q1049" s="81"/>
      <c r="R1049" s="81"/>
      <c r="S1049" s="81"/>
    </row>
    <row r="1050" spans="2:19" x14ac:dyDescent="0.25">
      <c r="B1050" s="81"/>
      <c r="C1050" s="81"/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1"/>
      <c r="O1050" s="81"/>
      <c r="P1050" s="81"/>
      <c r="Q1050" s="81"/>
      <c r="R1050" s="81"/>
      <c r="S1050" s="81"/>
    </row>
    <row r="1051" spans="2:19" x14ac:dyDescent="0.25">
      <c r="B1051" s="81"/>
      <c r="C1051" s="81"/>
      <c r="D1051" s="81"/>
      <c r="E1051" s="81"/>
      <c r="F1051" s="81"/>
      <c r="G1051" s="81"/>
      <c r="H1051" s="81"/>
      <c r="I1051" s="81"/>
      <c r="J1051" s="81"/>
      <c r="K1051" s="81"/>
      <c r="L1051" s="81"/>
      <c r="M1051" s="81"/>
      <c r="N1051" s="81"/>
      <c r="O1051" s="81"/>
      <c r="P1051" s="81"/>
      <c r="Q1051" s="81"/>
      <c r="R1051" s="81"/>
      <c r="S1051" s="81"/>
    </row>
    <row r="1052" spans="2:19" x14ac:dyDescent="0.25">
      <c r="B1052" s="81"/>
      <c r="C1052" s="81"/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1"/>
      <c r="O1052" s="81"/>
      <c r="P1052" s="81"/>
      <c r="Q1052" s="81"/>
      <c r="R1052" s="81"/>
      <c r="S1052" s="81"/>
    </row>
    <row r="1053" spans="2:19" x14ac:dyDescent="0.25">
      <c r="B1053" s="81"/>
      <c r="C1053" s="81"/>
      <c r="D1053" s="81"/>
      <c r="E1053" s="81"/>
      <c r="F1053" s="81"/>
      <c r="G1053" s="81"/>
      <c r="H1053" s="81"/>
      <c r="I1053" s="81"/>
      <c r="J1053" s="81"/>
      <c r="K1053" s="81"/>
      <c r="L1053" s="81"/>
      <c r="M1053" s="81"/>
      <c r="N1053" s="81"/>
      <c r="O1053" s="81"/>
      <c r="P1053" s="81"/>
      <c r="Q1053" s="81"/>
      <c r="R1053" s="81"/>
      <c r="S1053" s="81"/>
    </row>
    <row r="1054" spans="2:19" x14ac:dyDescent="0.25">
      <c r="B1054" s="81"/>
      <c r="C1054" s="81"/>
      <c r="D1054" s="81"/>
      <c r="E1054" s="81"/>
      <c r="F1054" s="81"/>
      <c r="G1054" s="81"/>
      <c r="H1054" s="81"/>
      <c r="I1054" s="81"/>
      <c r="J1054" s="81"/>
      <c r="K1054" s="81"/>
      <c r="L1054" s="81"/>
      <c r="M1054" s="81"/>
      <c r="N1054" s="81"/>
      <c r="O1054" s="81"/>
      <c r="P1054" s="81"/>
      <c r="Q1054" s="81"/>
      <c r="R1054" s="81"/>
      <c r="S1054" s="81"/>
    </row>
    <row r="1055" spans="2:19" x14ac:dyDescent="0.25">
      <c r="B1055" s="81"/>
      <c r="C1055" s="81"/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1"/>
      <c r="O1055" s="81"/>
      <c r="P1055" s="81"/>
      <c r="Q1055" s="81"/>
      <c r="R1055" s="81"/>
      <c r="S1055" s="81"/>
    </row>
    <row r="1056" spans="2:19" x14ac:dyDescent="0.25">
      <c r="B1056" s="81"/>
      <c r="C1056" s="81"/>
      <c r="D1056" s="81"/>
      <c r="E1056" s="81"/>
      <c r="F1056" s="81"/>
      <c r="G1056" s="81"/>
      <c r="H1056" s="81"/>
      <c r="I1056" s="81"/>
      <c r="J1056" s="81"/>
      <c r="K1056" s="81"/>
      <c r="L1056" s="81"/>
      <c r="M1056" s="81"/>
      <c r="N1056" s="81"/>
      <c r="O1056" s="81"/>
      <c r="P1056" s="81"/>
      <c r="Q1056" s="81"/>
      <c r="R1056" s="81"/>
      <c r="S1056" s="81"/>
    </row>
    <row r="1057" spans="2:19" x14ac:dyDescent="0.25">
      <c r="B1057" s="81"/>
      <c r="C1057" s="81"/>
      <c r="D1057" s="81"/>
      <c r="E1057" s="81"/>
      <c r="F1057" s="81"/>
      <c r="G1057" s="81"/>
      <c r="H1057" s="81"/>
      <c r="I1057" s="81"/>
      <c r="J1057" s="81"/>
      <c r="K1057" s="81"/>
      <c r="L1057" s="81"/>
      <c r="M1057" s="81"/>
      <c r="N1057" s="81"/>
      <c r="O1057" s="81"/>
      <c r="P1057" s="81"/>
      <c r="Q1057" s="81"/>
      <c r="R1057" s="81"/>
      <c r="S1057" s="81"/>
    </row>
    <row r="1058" spans="2:19" x14ac:dyDescent="0.25">
      <c r="B1058" s="81"/>
      <c r="C1058" s="81"/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1"/>
      <c r="O1058" s="81"/>
      <c r="P1058" s="81"/>
      <c r="Q1058" s="81"/>
      <c r="R1058" s="81"/>
      <c r="S1058" s="81"/>
    </row>
    <row r="1059" spans="2:19" x14ac:dyDescent="0.25">
      <c r="B1059" s="81"/>
      <c r="C1059" s="81"/>
      <c r="D1059" s="81"/>
      <c r="E1059" s="81"/>
      <c r="F1059" s="81"/>
      <c r="G1059" s="81"/>
      <c r="H1059" s="81"/>
      <c r="I1059" s="81"/>
      <c r="J1059" s="81"/>
      <c r="K1059" s="81"/>
      <c r="L1059" s="81"/>
      <c r="M1059" s="81"/>
      <c r="N1059" s="81"/>
      <c r="O1059" s="81"/>
      <c r="P1059" s="81"/>
      <c r="Q1059" s="81"/>
      <c r="R1059" s="81"/>
      <c r="S1059" s="81"/>
    </row>
    <row r="1060" spans="2:19" x14ac:dyDescent="0.25">
      <c r="B1060" s="81"/>
      <c r="C1060" s="81"/>
      <c r="D1060" s="81"/>
      <c r="E1060" s="81"/>
      <c r="F1060" s="81"/>
      <c r="G1060" s="81"/>
      <c r="H1060" s="81"/>
      <c r="I1060" s="81"/>
      <c r="J1060" s="81"/>
      <c r="K1060" s="81"/>
      <c r="L1060" s="81"/>
      <c r="M1060" s="81"/>
      <c r="N1060" s="81"/>
      <c r="O1060" s="81"/>
      <c r="P1060" s="81"/>
      <c r="Q1060" s="81"/>
      <c r="R1060" s="81"/>
      <c r="S1060" s="81"/>
    </row>
    <row r="1061" spans="2:19" x14ac:dyDescent="0.25">
      <c r="B1061" s="81"/>
      <c r="C1061" s="81"/>
      <c r="D1061" s="81"/>
      <c r="E1061" s="81"/>
      <c r="F1061" s="81"/>
      <c r="G1061" s="81"/>
      <c r="H1061" s="81"/>
      <c r="I1061" s="81"/>
      <c r="J1061" s="81"/>
      <c r="K1061" s="81"/>
      <c r="L1061" s="81"/>
      <c r="M1061" s="81"/>
      <c r="N1061" s="81"/>
      <c r="O1061" s="81"/>
      <c r="P1061" s="81"/>
      <c r="Q1061" s="81"/>
      <c r="R1061" s="81"/>
      <c r="S1061" s="81"/>
    </row>
    <row r="1062" spans="2:19" x14ac:dyDescent="0.25">
      <c r="B1062" s="81"/>
      <c r="C1062" s="81"/>
      <c r="D1062" s="81"/>
      <c r="E1062" s="81"/>
      <c r="F1062" s="81"/>
      <c r="G1062" s="81"/>
      <c r="H1062" s="81"/>
      <c r="I1062" s="81"/>
      <c r="J1062" s="81"/>
      <c r="K1062" s="81"/>
      <c r="L1062" s="81"/>
      <c r="M1062" s="81"/>
      <c r="N1062" s="81"/>
      <c r="O1062" s="81"/>
      <c r="P1062" s="81"/>
      <c r="Q1062" s="81"/>
      <c r="R1062" s="81"/>
      <c r="S1062" s="81"/>
    </row>
    <row r="1063" spans="2:19" x14ac:dyDescent="0.25">
      <c r="B1063" s="81"/>
      <c r="C1063" s="81"/>
      <c r="D1063" s="81"/>
      <c r="E1063" s="81"/>
      <c r="F1063" s="81"/>
      <c r="G1063" s="81"/>
      <c r="H1063" s="81"/>
      <c r="I1063" s="81"/>
      <c r="J1063" s="81"/>
      <c r="K1063" s="81"/>
      <c r="L1063" s="81"/>
      <c r="M1063" s="81"/>
      <c r="N1063" s="81"/>
      <c r="O1063" s="81"/>
      <c r="P1063" s="81"/>
      <c r="Q1063" s="81"/>
      <c r="R1063" s="81"/>
      <c r="S1063" s="81"/>
    </row>
    <row r="1064" spans="2:19" x14ac:dyDescent="0.25">
      <c r="B1064" s="81"/>
      <c r="C1064" s="81"/>
      <c r="D1064" s="81"/>
      <c r="E1064" s="81"/>
      <c r="F1064" s="81"/>
      <c r="G1064" s="81"/>
      <c r="H1064" s="81"/>
      <c r="I1064" s="81"/>
      <c r="J1064" s="81"/>
      <c r="K1064" s="81"/>
      <c r="L1064" s="81"/>
      <c r="M1064" s="81"/>
      <c r="N1064" s="81"/>
      <c r="O1064" s="81"/>
      <c r="P1064" s="81"/>
      <c r="Q1064" s="81"/>
      <c r="R1064" s="81"/>
      <c r="S1064" s="81"/>
    </row>
    <row r="1065" spans="2:19" x14ac:dyDescent="0.25">
      <c r="B1065" s="81"/>
      <c r="C1065" s="81"/>
      <c r="D1065" s="81"/>
      <c r="E1065" s="81"/>
      <c r="F1065" s="81"/>
      <c r="G1065" s="81"/>
      <c r="H1065" s="81"/>
      <c r="I1065" s="81"/>
      <c r="J1065" s="81"/>
      <c r="K1065" s="81"/>
      <c r="L1065" s="81"/>
      <c r="M1065" s="81"/>
      <c r="N1065" s="81"/>
      <c r="O1065" s="81"/>
      <c r="P1065" s="81"/>
      <c r="Q1065" s="81"/>
      <c r="R1065" s="81"/>
      <c r="S1065" s="81"/>
    </row>
    <row r="1066" spans="2:19" x14ac:dyDescent="0.25">
      <c r="B1066" s="81"/>
      <c r="C1066" s="81"/>
      <c r="D1066" s="81"/>
      <c r="E1066" s="81"/>
      <c r="F1066" s="81"/>
      <c r="G1066" s="81"/>
      <c r="H1066" s="81"/>
      <c r="I1066" s="81"/>
      <c r="J1066" s="81"/>
      <c r="K1066" s="81"/>
      <c r="L1066" s="81"/>
      <c r="M1066" s="81"/>
      <c r="N1066" s="81"/>
      <c r="O1066" s="81"/>
      <c r="P1066" s="81"/>
      <c r="Q1066" s="81"/>
      <c r="R1066" s="81"/>
      <c r="S1066" s="81"/>
    </row>
    <row r="1067" spans="2:19" x14ac:dyDescent="0.25">
      <c r="B1067" s="81"/>
      <c r="C1067" s="81"/>
      <c r="D1067" s="81"/>
      <c r="E1067" s="81"/>
      <c r="F1067" s="81"/>
      <c r="G1067" s="81"/>
      <c r="H1067" s="81"/>
      <c r="I1067" s="81"/>
      <c r="J1067" s="81"/>
      <c r="K1067" s="81"/>
      <c r="L1067" s="81"/>
      <c r="M1067" s="81"/>
      <c r="N1067" s="81"/>
      <c r="O1067" s="81"/>
      <c r="P1067" s="81"/>
      <c r="Q1067" s="81"/>
      <c r="R1067" s="81"/>
      <c r="S1067" s="81"/>
    </row>
    <row r="1068" spans="2:19" x14ac:dyDescent="0.25">
      <c r="B1068" s="81"/>
      <c r="C1068" s="81"/>
      <c r="D1068" s="81"/>
      <c r="E1068" s="81"/>
      <c r="F1068" s="81"/>
      <c r="G1068" s="81"/>
      <c r="H1068" s="81"/>
      <c r="I1068" s="81"/>
      <c r="J1068" s="81"/>
      <c r="K1068" s="81"/>
      <c r="L1068" s="81"/>
      <c r="M1068" s="81"/>
      <c r="N1068" s="81"/>
      <c r="O1068" s="81"/>
      <c r="P1068" s="81"/>
      <c r="Q1068" s="81"/>
      <c r="R1068" s="81"/>
      <c r="S1068" s="81"/>
    </row>
    <row r="1069" spans="2:19" x14ac:dyDescent="0.25">
      <c r="B1069" s="81"/>
      <c r="C1069" s="81"/>
      <c r="D1069" s="81"/>
      <c r="E1069" s="81"/>
      <c r="F1069" s="81"/>
      <c r="G1069" s="81"/>
      <c r="H1069" s="81"/>
      <c r="I1069" s="81"/>
      <c r="J1069" s="81"/>
      <c r="K1069" s="81"/>
      <c r="L1069" s="81"/>
      <c r="M1069" s="81"/>
      <c r="N1069" s="81"/>
      <c r="O1069" s="81"/>
      <c r="P1069" s="81"/>
      <c r="Q1069" s="81"/>
      <c r="R1069" s="81"/>
      <c r="S1069" s="81"/>
    </row>
    <row r="1070" spans="2:19" x14ac:dyDescent="0.25">
      <c r="B1070" s="81"/>
      <c r="C1070" s="81"/>
      <c r="D1070" s="81"/>
      <c r="E1070" s="81"/>
      <c r="F1070" s="81"/>
      <c r="G1070" s="81"/>
      <c r="H1070" s="81"/>
      <c r="I1070" s="81"/>
      <c r="J1070" s="81"/>
      <c r="K1070" s="81"/>
      <c r="L1070" s="81"/>
      <c r="M1070" s="81"/>
      <c r="N1070" s="81"/>
      <c r="O1070" s="81"/>
      <c r="P1070" s="81"/>
      <c r="Q1070" s="81"/>
      <c r="R1070" s="81"/>
      <c r="S1070" s="81"/>
    </row>
    <row r="1071" spans="2:19" x14ac:dyDescent="0.25">
      <c r="B1071" s="81"/>
      <c r="C1071" s="81"/>
      <c r="D1071" s="81"/>
      <c r="E1071" s="81"/>
      <c r="F1071" s="81"/>
      <c r="G1071" s="81"/>
      <c r="H1071" s="81"/>
      <c r="I1071" s="81"/>
      <c r="J1071" s="81"/>
      <c r="K1071" s="81"/>
      <c r="L1071" s="81"/>
      <c r="M1071" s="81"/>
      <c r="N1071" s="81"/>
      <c r="O1071" s="81"/>
      <c r="P1071" s="81"/>
      <c r="Q1071" s="81"/>
      <c r="R1071" s="81"/>
      <c r="S1071" s="81"/>
    </row>
    <row r="1072" spans="2:19" x14ac:dyDescent="0.25">
      <c r="B1072" s="81"/>
      <c r="C1072" s="81"/>
      <c r="D1072" s="81"/>
      <c r="E1072" s="81"/>
      <c r="F1072" s="81"/>
      <c r="G1072" s="81"/>
      <c r="H1072" s="81"/>
      <c r="I1072" s="81"/>
      <c r="J1072" s="81"/>
      <c r="K1072" s="81"/>
      <c r="L1072" s="81"/>
      <c r="M1072" s="81"/>
      <c r="N1072" s="81"/>
      <c r="O1072" s="81"/>
      <c r="P1072" s="81"/>
      <c r="Q1072" s="81"/>
      <c r="R1072" s="81"/>
      <c r="S1072" s="81"/>
    </row>
    <row r="1073" spans="2:19" x14ac:dyDescent="0.25">
      <c r="B1073" s="81"/>
      <c r="C1073" s="81"/>
      <c r="D1073" s="81"/>
      <c r="E1073" s="81"/>
      <c r="F1073" s="81"/>
      <c r="G1073" s="81"/>
      <c r="H1073" s="81"/>
      <c r="I1073" s="81"/>
      <c r="J1073" s="81"/>
      <c r="K1073" s="81"/>
      <c r="L1073" s="81"/>
      <c r="M1073" s="81"/>
      <c r="N1073" s="81"/>
      <c r="O1073" s="81"/>
      <c r="P1073" s="81"/>
      <c r="Q1073" s="81"/>
      <c r="R1073" s="81"/>
      <c r="S1073" s="81"/>
    </row>
    <row r="1074" spans="2:19" x14ac:dyDescent="0.25">
      <c r="B1074" s="81"/>
      <c r="C1074" s="81"/>
      <c r="D1074" s="81"/>
      <c r="E1074" s="81"/>
      <c r="F1074" s="81"/>
      <c r="G1074" s="81"/>
      <c r="H1074" s="81"/>
      <c r="I1074" s="81"/>
      <c r="J1074" s="81"/>
      <c r="K1074" s="81"/>
      <c r="L1074" s="81"/>
      <c r="M1074" s="81"/>
      <c r="N1074" s="81"/>
      <c r="O1074" s="81"/>
      <c r="P1074" s="81"/>
      <c r="Q1074" s="81"/>
      <c r="R1074" s="81"/>
      <c r="S1074" s="81"/>
    </row>
    <row r="1075" spans="2:19" x14ac:dyDescent="0.25">
      <c r="B1075" s="81"/>
      <c r="C1075" s="81"/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1"/>
      <c r="O1075" s="81"/>
      <c r="P1075" s="81"/>
      <c r="Q1075" s="81"/>
      <c r="R1075" s="81"/>
      <c r="S1075" s="81"/>
    </row>
    <row r="1076" spans="2:19" x14ac:dyDescent="0.25">
      <c r="B1076" s="81"/>
      <c r="C1076" s="81"/>
      <c r="D1076" s="81"/>
      <c r="E1076" s="81"/>
      <c r="F1076" s="81"/>
      <c r="G1076" s="81"/>
      <c r="H1076" s="81"/>
      <c r="I1076" s="81"/>
      <c r="J1076" s="81"/>
      <c r="K1076" s="81"/>
      <c r="L1076" s="81"/>
      <c r="M1076" s="81"/>
      <c r="N1076" s="81"/>
      <c r="O1076" s="81"/>
      <c r="P1076" s="81"/>
      <c r="Q1076" s="81"/>
      <c r="R1076" s="81"/>
      <c r="S1076" s="81"/>
    </row>
    <row r="1077" spans="2:19" x14ac:dyDescent="0.25">
      <c r="B1077" s="81"/>
      <c r="C1077" s="81"/>
      <c r="D1077" s="81"/>
      <c r="E1077" s="81"/>
      <c r="F1077" s="81"/>
      <c r="G1077" s="81"/>
      <c r="H1077" s="81"/>
      <c r="I1077" s="81"/>
      <c r="J1077" s="81"/>
      <c r="K1077" s="81"/>
      <c r="L1077" s="81"/>
      <c r="M1077" s="81"/>
      <c r="N1077" s="81"/>
      <c r="O1077" s="81"/>
      <c r="P1077" s="81"/>
      <c r="Q1077" s="81"/>
      <c r="R1077" s="81"/>
      <c r="S1077" s="81"/>
    </row>
    <row r="1078" spans="2:19" x14ac:dyDescent="0.25">
      <c r="B1078" s="81"/>
      <c r="C1078" s="81"/>
      <c r="D1078" s="81"/>
      <c r="E1078" s="81"/>
      <c r="F1078" s="81"/>
      <c r="G1078" s="81"/>
      <c r="H1078" s="81"/>
      <c r="I1078" s="81"/>
      <c r="J1078" s="81"/>
      <c r="K1078" s="81"/>
      <c r="L1078" s="81"/>
      <c r="M1078" s="81"/>
      <c r="N1078" s="81"/>
      <c r="O1078" s="81"/>
      <c r="P1078" s="81"/>
      <c r="Q1078" s="81"/>
      <c r="R1078" s="81"/>
      <c r="S1078" s="81"/>
    </row>
    <row r="1079" spans="2:19" x14ac:dyDescent="0.25">
      <c r="B1079" s="81"/>
      <c r="C1079" s="81"/>
      <c r="D1079" s="81"/>
      <c r="E1079" s="81"/>
      <c r="F1079" s="81"/>
      <c r="G1079" s="81"/>
      <c r="H1079" s="81"/>
      <c r="I1079" s="81"/>
      <c r="J1079" s="81"/>
      <c r="K1079" s="81"/>
      <c r="L1079" s="81"/>
      <c r="M1079" s="81"/>
      <c r="N1079" s="81"/>
      <c r="O1079" s="81"/>
      <c r="P1079" s="81"/>
      <c r="Q1079" s="81"/>
      <c r="R1079" s="81"/>
      <c r="S1079" s="81"/>
    </row>
    <row r="1080" spans="2:19" x14ac:dyDescent="0.25">
      <c r="B1080" s="81"/>
      <c r="C1080" s="81"/>
      <c r="D1080" s="81"/>
      <c r="E1080" s="81"/>
      <c r="F1080" s="81"/>
      <c r="G1080" s="81"/>
      <c r="H1080" s="81"/>
      <c r="I1080" s="81"/>
      <c r="J1080" s="81"/>
      <c r="K1080" s="81"/>
      <c r="L1080" s="81"/>
      <c r="M1080" s="81"/>
      <c r="N1080" s="81"/>
      <c r="O1080" s="81"/>
      <c r="P1080" s="81"/>
      <c r="Q1080" s="81"/>
      <c r="R1080" s="81"/>
      <c r="S1080" s="81"/>
    </row>
    <row r="1081" spans="2:19" x14ac:dyDescent="0.25">
      <c r="B1081" s="81"/>
      <c r="C1081" s="81"/>
      <c r="D1081" s="81"/>
      <c r="E1081" s="81"/>
      <c r="F1081" s="81"/>
      <c r="G1081" s="81"/>
      <c r="H1081" s="81"/>
      <c r="I1081" s="81"/>
      <c r="J1081" s="81"/>
      <c r="K1081" s="81"/>
      <c r="L1081" s="81"/>
      <c r="M1081" s="81"/>
      <c r="N1081" s="81"/>
      <c r="O1081" s="81"/>
      <c r="P1081" s="81"/>
      <c r="Q1081" s="81"/>
      <c r="R1081" s="81"/>
      <c r="S1081" s="81"/>
    </row>
    <row r="1082" spans="2:19" x14ac:dyDescent="0.25">
      <c r="B1082" s="81"/>
      <c r="C1082" s="81"/>
      <c r="D1082" s="81"/>
      <c r="E1082" s="81"/>
      <c r="F1082" s="81"/>
      <c r="G1082" s="81"/>
      <c r="H1082" s="81"/>
      <c r="I1082" s="81"/>
      <c r="J1082" s="81"/>
      <c r="K1082" s="81"/>
      <c r="L1082" s="81"/>
      <c r="M1082" s="81"/>
      <c r="N1082" s="81"/>
      <c r="O1082" s="81"/>
      <c r="P1082" s="81"/>
      <c r="Q1082" s="81"/>
      <c r="R1082" s="81"/>
      <c r="S1082" s="81"/>
    </row>
    <row r="1083" spans="2:19" x14ac:dyDescent="0.25">
      <c r="B1083" s="81"/>
      <c r="C1083" s="81"/>
      <c r="D1083" s="81"/>
      <c r="E1083" s="81"/>
      <c r="F1083" s="81"/>
      <c r="G1083" s="81"/>
      <c r="H1083" s="81"/>
      <c r="I1083" s="81"/>
      <c r="J1083" s="81"/>
      <c r="K1083" s="81"/>
      <c r="L1083" s="81"/>
      <c r="M1083" s="81"/>
      <c r="N1083" s="81"/>
      <c r="O1083" s="81"/>
      <c r="P1083" s="81"/>
      <c r="Q1083" s="81"/>
      <c r="R1083" s="81"/>
      <c r="S1083" s="81"/>
    </row>
    <row r="1084" spans="2:19" x14ac:dyDescent="0.25">
      <c r="B1084" s="81"/>
      <c r="C1084" s="81"/>
      <c r="D1084" s="81"/>
      <c r="E1084" s="81"/>
      <c r="F1084" s="81"/>
      <c r="G1084" s="81"/>
      <c r="H1084" s="81"/>
      <c r="I1084" s="81"/>
      <c r="J1084" s="81"/>
      <c r="K1084" s="81"/>
      <c r="L1084" s="81"/>
      <c r="M1084" s="81"/>
      <c r="N1084" s="81"/>
      <c r="O1084" s="81"/>
      <c r="P1084" s="81"/>
      <c r="Q1084" s="81"/>
      <c r="R1084" s="81"/>
      <c r="S1084" s="81"/>
    </row>
    <row r="1085" spans="2:19" x14ac:dyDescent="0.25">
      <c r="B1085" s="81"/>
      <c r="C1085" s="81"/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81"/>
      <c r="O1085" s="81"/>
      <c r="P1085" s="81"/>
      <c r="Q1085" s="81"/>
      <c r="R1085" s="81"/>
      <c r="S1085" s="81"/>
    </row>
    <row r="1086" spans="2:19" x14ac:dyDescent="0.25">
      <c r="B1086" s="81"/>
      <c r="C1086" s="81"/>
      <c r="D1086" s="81"/>
      <c r="E1086" s="81"/>
      <c r="F1086" s="81"/>
      <c r="G1086" s="81"/>
      <c r="H1086" s="81"/>
      <c r="I1086" s="81"/>
      <c r="J1086" s="81"/>
      <c r="K1086" s="81"/>
      <c r="L1086" s="81"/>
      <c r="M1086" s="81"/>
      <c r="N1086" s="81"/>
      <c r="O1086" s="81"/>
      <c r="P1086" s="81"/>
      <c r="Q1086" s="81"/>
      <c r="R1086" s="81"/>
      <c r="S1086" s="81"/>
    </row>
    <row r="1087" spans="2:19" x14ac:dyDescent="0.25">
      <c r="B1087" s="81"/>
      <c r="C1087" s="81"/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81"/>
      <c r="O1087" s="81"/>
      <c r="P1087" s="81"/>
      <c r="Q1087" s="81"/>
      <c r="R1087" s="81"/>
      <c r="S1087" s="81"/>
    </row>
    <row r="1088" spans="2:19" x14ac:dyDescent="0.25">
      <c r="B1088" s="81"/>
      <c r="C1088" s="81"/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1"/>
      <c r="O1088" s="81"/>
      <c r="P1088" s="81"/>
      <c r="Q1088" s="81"/>
      <c r="R1088" s="81"/>
      <c r="S1088" s="81"/>
    </row>
    <row r="1089" spans="2:19" x14ac:dyDescent="0.25">
      <c r="B1089" s="81"/>
      <c r="C1089" s="81"/>
      <c r="D1089" s="81"/>
      <c r="E1089" s="81"/>
      <c r="F1089" s="81"/>
      <c r="G1089" s="81"/>
      <c r="H1089" s="81"/>
      <c r="I1089" s="81"/>
      <c r="J1089" s="81"/>
      <c r="K1089" s="81"/>
      <c r="L1089" s="81"/>
      <c r="M1089" s="81"/>
      <c r="N1089" s="81"/>
      <c r="O1089" s="81"/>
      <c r="P1089" s="81"/>
      <c r="Q1089" s="81"/>
      <c r="R1089" s="81"/>
      <c r="S1089" s="81"/>
    </row>
    <row r="1090" spans="2:19" x14ac:dyDescent="0.25">
      <c r="B1090" s="81"/>
      <c r="C1090" s="81"/>
      <c r="D1090" s="81"/>
      <c r="E1090" s="81"/>
      <c r="F1090" s="81"/>
      <c r="G1090" s="81"/>
      <c r="H1090" s="81"/>
      <c r="I1090" s="81"/>
      <c r="J1090" s="81"/>
      <c r="K1090" s="81"/>
      <c r="L1090" s="81"/>
      <c r="M1090" s="81"/>
      <c r="N1090" s="81"/>
      <c r="O1090" s="81"/>
      <c r="P1090" s="81"/>
      <c r="Q1090" s="81"/>
      <c r="R1090" s="81"/>
      <c r="S1090" s="81"/>
    </row>
    <row r="1091" spans="2:19" x14ac:dyDescent="0.25">
      <c r="B1091" s="81"/>
      <c r="C1091" s="81"/>
      <c r="D1091" s="81"/>
      <c r="E1091" s="81"/>
      <c r="F1091" s="81"/>
      <c r="G1091" s="81"/>
      <c r="H1091" s="81"/>
      <c r="I1091" s="81"/>
      <c r="J1091" s="81"/>
      <c r="K1091" s="81"/>
      <c r="L1091" s="81"/>
      <c r="M1091" s="81"/>
      <c r="N1091" s="81"/>
      <c r="O1091" s="81"/>
      <c r="P1091" s="81"/>
      <c r="Q1091" s="81"/>
      <c r="R1091" s="81"/>
      <c r="S1091" s="81"/>
    </row>
    <row r="1092" spans="2:19" x14ac:dyDescent="0.25">
      <c r="B1092" s="81"/>
      <c r="C1092" s="81"/>
      <c r="D1092" s="81"/>
      <c r="E1092" s="81"/>
      <c r="F1092" s="81"/>
      <c r="G1092" s="81"/>
      <c r="H1092" s="81"/>
      <c r="I1092" s="81"/>
      <c r="J1092" s="81"/>
      <c r="K1092" s="81"/>
      <c r="L1092" s="81"/>
      <c r="M1092" s="81"/>
      <c r="N1092" s="81"/>
      <c r="O1092" s="81"/>
      <c r="P1092" s="81"/>
      <c r="Q1092" s="81"/>
      <c r="R1092" s="81"/>
      <c r="S1092" s="81"/>
    </row>
    <row r="1093" spans="2:19" x14ac:dyDescent="0.25">
      <c r="B1093" s="81"/>
      <c r="C1093" s="81"/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1"/>
      <c r="O1093" s="81"/>
      <c r="P1093" s="81"/>
      <c r="Q1093" s="81"/>
      <c r="R1093" s="81"/>
      <c r="S1093" s="81"/>
    </row>
    <row r="1094" spans="2:19" x14ac:dyDescent="0.25">
      <c r="B1094" s="81"/>
      <c r="C1094" s="81"/>
      <c r="D1094" s="81"/>
      <c r="E1094" s="81"/>
      <c r="F1094" s="81"/>
      <c r="G1094" s="81"/>
      <c r="H1094" s="81"/>
      <c r="I1094" s="81"/>
      <c r="J1094" s="81"/>
      <c r="K1094" s="81"/>
      <c r="L1094" s="81"/>
      <c r="M1094" s="81"/>
      <c r="N1094" s="81"/>
      <c r="O1094" s="81"/>
      <c r="P1094" s="81"/>
      <c r="Q1094" s="81"/>
      <c r="R1094" s="81"/>
      <c r="S1094" s="81"/>
    </row>
    <row r="1095" spans="2:19" x14ac:dyDescent="0.25">
      <c r="B1095" s="81"/>
      <c r="C1095" s="81"/>
      <c r="D1095" s="81"/>
      <c r="E1095" s="81"/>
      <c r="F1095" s="81"/>
      <c r="G1095" s="81"/>
      <c r="H1095" s="81"/>
      <c r="I1095" s="81"/>
      <c r="J1095" s="81"/>
      <c r="K1095" s="81"/>
      <c r="L1095" s="81"/>
      <c r="M1095" s="81"/>
      <c r="N1095" s="81"/>
      <c r="O1095" s="81"/>
      <c r="P1095" s="81"/>
      <c r="Q1095" s="81"/>
      <c r="R1095" s="81"/>
      <c r="S1095" s="81"/>
    </row>
    <row r="1096" spans="2:19" x14ac:dyDescent="0.25">
      <c r="B1096" s="81"/>
      <c r="C1096" s="81"/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1"/>
      <c r="O1096" s="81"/>
      <c r="P1096" s="81"/>
      <c r="Q1096" s="81"/>
      <c r="R1096" s="81"/>
      <c r="S1096" s="81"/>
    </row>
    <row r="1097" spans="2:19" x14ac:dyDescent="0.25">
      <c r="B1097" s="81"/>
      <c r="C1097" s="81"/>
      <c r="D1097" s="81"/>
      <c r="E1097" s="81"/>
      <c r="F1097" s="81"/>
      <c r="G1097" s="81"/>
      <c r="H1097" s="81"/>
      <c r="I1097" s="81"/>
      <c r="J1097" s="81"/>
      <c r="K1097" s="81"/>
      <c r="L1097" s="81"/>
      <c r="M1097" s="81"/>
      <c r="N1097" s="81"/>
      <c r="O1097" s="81"/>
      <c r="P1097" s="81"/>
      <c r="Q1097" s="81"/>
      <c r="R1097" s="81"/>
      <c r="S1097" s="81"/>
    </row>
    <row r="1098" spans="2:19" x14ac:dyDescent="0.25">
      <c r="B1098" s="81"/>
      <c r="C1098" s="81"/>
      <c r="D1098" s="81"/>
      <c r="E1098" s="81"/>
      <c r="F1098" s="81"/>
      <c r="G1098" s="81"/>
      <c r="H1098" s="81"/>
      <c r="I1098" s="81"/>
      <c r="J1098" s="81"/>
      <c r="K1098" s="81"/>
      <c r="L1098" s="81"/>
      <c r="M1098" s="81"/>
      <c r="N1098" s="81"/>
      <c r="O1098" s="81"/>
      <c r="P1098" s="81"/>
      <c r="Q1098" s="81"/>
      <c r="R1098" s="81"/>
      <c r="S1098" s="81"/>
    </row>
    <row r="1099" spans="2:19" x14ac:dyDescent="0.25">
      <c r="B1099" s="81"/>
      <c r="C1099" s="81"/>
      <c r="D1099" s="81"/>
      <c r="E1099" s="81"/>
      <c r="F1099" s="81"/>
      <c r="G1099" s="81"/>
      <c r="H1099" s="81"/>
      <c r="I1099" s="81"/>
      <c r="J1099" s="81"/>
      <c r="K1099" s="81"/>
      <c r="L1099" s="81"/>
      <c r="M1099" s="81"/>
      <c r="N1099" s="81"/>
      <c r="O1099" s="81"/>
      <c r="P1099" s="81"/>
      <c r="Q1099" s="81"/>
      <c r="R1099" s="81"/>
      <c r="S1099" s="81"/>
    </row>
    <row r="1100" spans="2:19" x14ac:dyDescent="0.25">
      <c r="B1100" s="81"/>
      <c r="C1100" s="81"/>
      <c r="D1100" s="81"/>
      <c r="E1100" s="81"/>
      <c r="F1100" s="81"/>
      <c r="G1100" s="81"/>
      <c r="H1100" s="81"/>
      <c r="I1100" s="81"/>
      <c r="J1100" s="81"/>
      <c r="K1100" s="81"/>
      <c r="L1100" s="81"/>
      <c r="M1100" s="81"/>
      <c r="N1100" s="81"/>
      <c r="O1100" s="81"/>
      <c r="P1100" s="81"/>
      <c r="Q1100" s="81"/>
      <c r="R1100" s="81"/>
      <c r="S1100" s="81"/>
    </row>
    <row r="1101" spans="2:19" x14ac:dyDescent="0.25">
      <c r="B1101" s="81"/>
      <c r="C1101" s="81"/>
      <c r="D1101" s="81"/>
      <c r="E1101" s="81"/>
      <c r="F1101" s="81"/>
      <c r="G1101" s="81"/>
      <c r="H1101" s="81"/>
      <c r="I1101" s="81"/>
      <c r="J1101" s="81"/>
      <c r="K1101" s="81"/>
      <c r="L1101" s="81"/>
      <c r="M1101" s="81"/>
      <c r="N1101" s="81"/>
      <c r="O1101" s="81"/>
      <c r="P1101" s="81"/>
      <c r="Q1101" s="81"/>
      <c r="R1101" s="81"/>
      <c r="S1101" s="81"/>
    </row>
    <row r="1102" spans="2:19" x14ac:dyDescent="0.25">
      <c r="B1102" s="81"/>
      <c r="C1102" s="81"/>
      <c r="D1102" s="81"/>
      <c r="E1102" s="81"/>
      <c r="F1102" s="81"/>
      <c r="G1102" s="81"/>
      <c r="H1102" s="81"/>
      <c r="I1102" s="81"/>
      <c r="J1102" s="81"/>
      <c r="K1102" s="81"/>
      <c r="L1102" s="81"/>
      <c r="M1102" s="81"/>
      <c r="N1102" s="81"/>
      <c r="O1102" s="81"/>
      <c r="P1102" s="81"/>
      <c r="Q1102" s="81"/>
      <c r="R1102" s="81"/>
      <c r="S1102" s="81"/>
    </row>
    <row r="1103" spans="2:19" x14ac:dyDescent="0.25">
      <c r="B1103" s="81"/>
      <c r="C1103" s="81"/>
      <c r="D1103" s="81"/>
      <c r="E1103" s="81"/>
      <c r="F1103" s="81"/>
      <c r="G1103" s="81"/>
      <c r="H1103" s="81"/>
      <c r="I1103" s="81"/>
      <c r="J1103" s="81"/>
      <c r="K1103" s="81"/>
      <c r="L1103" s="81"/>
      <c r="M1103" s="81"/>
      <c r="N1103" s="81"/>
      <c r="O1103" s="81"/>
      <c r="P1103" s="81"/>
      <c r="Q1103" s="81"/>
      <c r="R1103" s="81"/>
      <c r="S1103" s="81"/>
    </row>
    <row r="1104" spans="2:19" x14ac:dyDescent="0.25">
      <c r="B1104" s="81"/>
      <c r="C1104" s="81"/>
      <c r="D1104" s="81"/>
      <c r="E1104" s="81"/>
      <c r="F1104" s="81"/>
      <c r="G1104" s="81"/>
      <c r="H1104" s="81"/>
      <c r="I1104" s="81"/>
      <c r="J1104" s="81"/>
      <c r="K1104" s="81"/>
      <c r="L1104" s="81"/>
      <c r="M1104" s="81"/>
      <c r="N1104" s="81"/>
      <c r="O1104" s="81"/>
      <c r="P1104" s="81"/>
      <c r="Q1104" s="81"/>
      <c r="R1104" s="81"/>
      <c r="S1104" s="81"/>
    </row>
    <row r="1105" spans="2:19" x14ac:dyDescent="0.25">
      <c r="B1105" s="81"/>
      <c r="C1105" s="81"/>
      <c r="D1105" s="81"/>
      <c r="E1105" s="81"/>
      <c r="F1105" s="81"/>
      <c r="G1105" s="81"/>
      <c r="H1105" s="81"/>
      <c r="I1105" s="81"/>
      <c r="J1105" s="81"/>
      <c r="K1105" s="81"/>
      <c r="L1105" s="81"/>
      <c r="M1105" s="81"/>
      <c r="N1105" s="81"/>
      <c r="O1105" s="81"/>
      <c r="P1105" s="81"/>
      <c r="Q1105" s="81"/>
      <c r="R1105" s="81"/>
      <c r="S1105" s="81"/>
    </row>
    <row r="1106" spans="2:19" x14ac:dyDescent="0.25">
      <c r="B1106" s="81"/>
      <c r="C1106" s="81"/>
      <c r="D1106" s="81"/>
      <c r="E1106" s="81"/>
      <c r="F1106" s="81"/>
      <c r="G1106" s="81"/>
      <c r="H1106" s="81"/>
      <c r="I1106" s="81"/>
      <c r="J1106" s="81"/>
      <c r="K1106" s="81"/>
      <c r="L1106" s="81"/>
      <c r="M1106" s="81"/>
      <c r="N1106" s="81"/>
      <c r="O1106" s="81"/>
      <c r="P1106" s="81"/>
      <c r="Q1106" s="81"/>
      <c r="R1106" s="81"/>
      <c r="S1106" s="81"/>
    </row>
    <row r="1107" spans="2:19" x14ac:dyDescent="0.25">
      <c r="B1107" s="81"/>
      <c r="C1107" s="81"/>
      <c r="D1107" s="81"/>
      <c r="E1107" s="81"/>
      <c r="F1107" s="81"/>
      <c r="G1107" s="81"/>
      <c r="H1107" s="81"/>
      <c r="I1107" s="81"/>
      <c r="J1107" s="81"/>
      <c r="K1107" s="81"/>
      <c r="L1107" s="81"/>
      <c r="M1107" s="81"/>
      <c r="N1107" s="81"/>
      <c r="O1107" s="81"/>
      <c r="P1107" s="81"/>
      <c r="Q1107" s="81"/>
      <c r="R1107" s="81"/>
      <c r="S1107" s="81"/>
    </row>
    <row r="1108" spans="2:19" x14ac:dyDescent="0.25">
      <c r="B1108" s="81"/>
      <c r="C1108" s="81"/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1"/>
      <c r="O1108" s="81"/>
      <c r="P1108" s="81"/>
      <c r="Q1108" s="81"/>
      <c r="R1108" s="81"/>
      <c r="S1108" s="81"/>
    </row>
    <row r="1109" spans="2:19" x14ac:dyDescent="0.25">
      <c r="B1109" s="81"/>
      <c r="C1109" s="81"/>
      <c r="D1109" s="81"/>
      <c r="E1109" s="81"/>
      <c r="F1109" s="81"/>
      <c r="G1109" s="81"/>
      <c r="H1109" s="81"/>
      <c r="I1109" s="81"/>
      <c r="J1109" s="81"/>
      <c r="K1109" s="81"/>
      <c r="L1109" s="81"/>
      <c r="M1109" s="81"/>
      <c r="N1109" s="81"/>
      <c r="O1109" s="81"/>
      <c r="P1109" s="81"/>
      <c r="Q1109" s="81"/>
      <c r="R1109" s="81"/>
      <c r="S1109" s="81"/>
    </row>
    <row r="1110" spans="2:19" x14ac:dyDescent="0.25">
      <c r="B1110" s="81"/>
      <c r="C1110" s="81"/>
      <c r="D1110" s="81"/>
      <c r="E1110" s="81"/>
      <c r="F1110" s="81"/>
      <c r="G1110" s="81"/>
      <c r="H1110" s="81"/>
      <c r="I1110" s="81"/>
      <c r="J1110" s="81"/>
      <c r="K1110" s="81"/>
      <c r="L1110" s="81"/>
      <c r="M1110" s="81"/>
      <c r="N1110" s="81"/>
      <c r="O1110" s="81"/>
      <c r="P1110" s="81"/>
      <c r="Q1110" s="81"/>
      <c r="R1110" s="81"/>
      <c r="S1110" s="81"/>
    </row>
    <row r="1111" spans="2:19" x14ac:dyDescent="0.25">
      <c r="B1111" s="81"/>
      <c r="C1111" s="81"/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1"/>
      <c r="O1111" s="81"/>
      <c r="P1111" s="81"/>
      <c r="Q1111" s="81"/>
      <c r="R1111" s="81"/>
      <c r="S1111" s="81"/>
    </row>
    <row r="1112" spans="2:19" x14ac:dyDescent="0.25">
      <c r="B1112" s="81"/>
      <c r="C1112" s="81"/>
      <c r="D1112" s="81"/>
      <c r="E1112" s="81"/>
      <c r="F1112" s="81"/>
      <c r="G1112" s="81"/>
      <c r="H1112" s="81"/>
      <c r="I1112" s="81"/>
      <c r="J1112" s="81"/>
      <c r="K1112" s="81"/>
      <c r="L1112" s="81"/>
      <c r="M1112" s="81"/>
      <c r="N1112" s="81"/>
      <c r="O1112" s="81"/>
      <c r="P1112" s="81"/>
      <c r="Q1112" s="81"/>
      <c r="R1112" s="81"/>
      <c r="S1112" s="81"/>
    </row>
    <row r="1113" spans="2:19" x14ac:dyDescent="0.25">
      <c r="B1113" s="81"/>
      <c r="C1113" s="81"/>
      <c r="D1113" s="81"/>
      <c r="E1113" s="81"/>
      <c r="F1113" s="81"/>
      <c r="G1113" s="81"/>
      <c r="H1113" s="81"/>
      <c r="I1113" s="81"/>
      <c r="J1113" s="81"/>
      <c r="K1113" s="81"/>
      <c r="L1113" s="81"/>
      <c r="M1113" s="81"/>
      <c r="N1113" s="81"/>
      <c r="O1113" s="81"/>
      <c r="P1113" s="81"/>
      <c r="Q1113" s="81"/>
      <c r="R1113" s="81"/>
      <c r="S1113" s="81"/>
    </row>
    <row r="1114" spans="2:19" x14ac:dyDescent="0.25">
      <c r="B1114" s="81"/>
      <c r="C1114" s="81"/>
      <c r="D1114" s="81"/>
      <c r="E1114" s="81"/>
      <c r="F1114" s="81"/>
      <c r="G1114" s="81"/>
      <c r="H1114" s="81"/>
      <c r="I1114" s="81"/>
      <c r="J1114" s="81"/>
      <c r="K1114" s="81"/>
      <c r="L1114" s="81"/>
      <c r="M1114" s="81"/>
      <c r="N1114" s="81"/>
      <c r="O1114" s="81"/>
      <c r="P1114" s="81"/>
      <c r="Q1114" s="81"/>
      <c r="R1114" s="81"/>
      <c r="S1114" s="81"/>
    </row>
    <row r="1115" spans="2:19" x14ac:dyDescent="0.25">
      <c r="B1115" s="81"/>
      <c r="C1115" s="81"/>
      <c r="D1115" s="81"/>
      <c r="E1115" s="81"/>
      <c r="F1115" s="81"/>
      <c r="G1115" s="81"/>
      <c r="H1115" s="81"/>
      <c r="I1115" s="81"/>
      <c r="J1115" s="81"/>
      <c r="K1115" s="81"/>
      <c r="L1115" s="81"/>
      <c r="M1115" s="81"/>
      <c r="N1115" s="81"/>
      <c r="O1115" s="81"/>
      <c r="P1115" s="81"/>
      <c r="Q1115" s="81"/>
      <c r="R1115" s="81"/>
      <c r="S1115" s="81"/>
    </row>
    <row r="1116" spans="2:19" x14ac:dyDescent="0.25">
      <c r="B1116" s="81"/>
      <c r="C1116" s="81"/>
      <c r="D1116" s="81"/>
      <c r="E1116" s="81"/>
      <c r="F1116" s="81"/>
      <c r="G1116" s="81"/>
      <c r="H1116" s="81"/>
      <c r="I1116" s="81"/>
      <c r="J1116" s="81"/>
      <c r="K1116" s="81"/>
      <c r="L1116" s="81"/>
      <c r="M1116" s="81"/>
      <c r="N1116" s="81"/>
      <c r="O1116" s="81"/>
      <c r="P1116" s="81"/>
      <c r="Q1116" s="81"/>
      <c r="R1116" s="81"/>
      <c r="S1116" s="81"/>
    </row>
    <row r="1117" spans="2:19" x14ac:dyDescent="0.25">
      <c r="B1117" s="81"/>
      <c r="C1117" s="81"/>
      <c r="D1117" s="81"/>
      <c r="E1117" s="81"/>
      <c r="F1117" s="81"/>
      <c r="G1117" s="81"/>
      <c r="H1117" s="81"/>
      <c r="I1117" s="81"/>
      <c r="J1117" s="81"/>
      <c r="K1117" s="81"/>
      <c r="L1117" s="81"/>
      <c r="M1117" s="81"/>
      <c r="N1117" s="81"/>
      <c r="O1117" s="81"/>
      <c r="P1117" s="81"/>
      <c r="Q1117" s="81"/>
      <c r="R1117" s="81"/>
      <c r="S1117" s="81"/>
    </row>
    <row r="1118" spans="2:19" x14ac:dyDescent="0.25">
      <c r="B1118" s="81"/>
      <c r="C1118" s="81"/>
      <c r="D1118" s="81"/>
      <c r="E1118" s="81"/>
      <c r="F1118" s="81"/>
      <c r="G1118" s="81"/>
      <c r="H1118" s="81"/>
      <c r="I1118" s="81"/>
      <c r="J1118" s="81"/>
      <c r="K1118" s="81"/>
      <c r="L1118" s="81"/>
      <c r="M1118" s="81"/>
      <c r="N1118" s="81"/>
      <c r="O1118" s="81"/>
      <c r="P1118" s="81"/>
      <c r="Q1118" s="81"/>
      <c r="R1118" s="81"/>
      <c r="S1118" s="81"/>
    </row>
    <row r="1119" spans="2:19" x14ac:dyDescent="0.25">
      <c r="B1119" s="81"/>
      <c r="C1119" s="81"/>
      <c r="D1119" s="81"/>
      <c r="E1119" s="81"/>
      <c r="F1119" s="81"/>
      <c r="G1119" s="81"/>
      <c r="H1119" s="81"/>
      <c r="I1119" s="81"/>
      <c r="J1119" s="81"/>
      <c r="K1119" s="81"/>
      <c r="L1119" s="81"/>
      <c r="M1119" s="81"/>
      <c r="N1119" s="81"/>
      <c r="O1119" s="81"/>
      <c r="P1119" s="81"/>
      <c r="Q1119" s="81"/>
      <c r="R1119" s="81"/>
      <c r="S1119" s="81"/>
    </row>
    <row r="1120" spans="2:19" x14ac:dyDescent="0.25">
      <c r="B1120" s="81"/>
      <c r="C1120" s="81"/>
      <c r="D1120" s="81"/>
      <c r="E1120" s="81"/>
      <c r="F1120" s="81"/>
      <c r="G1120" s="81"/>
      <c r="H1120" s="81"/>
      <c r="I1120" s="81"/>
      <c r="J1120" s="81"/>
      <c r="K1120" s="81"/>
      <c r="L1120" s="81"/>
      <c r="M1120" s="81"/>
      <c r="N1120" s="81"/>
      <c r="O1120" s="81"/>
      <c r="P1120" s="81"/>
      <c r="Q1120" s="81"/>
      <c r="R1120" s="81"/>
      <c r="S1120" s="81"/>
    </row>
    <row r="1121" spans="2:19" x14ac:dyDescent="0.25">
      <c r="B1121" s="81"/>
      <c r="C1121" s="81"/>
      <c r="D1121" s="81"/>
      <c r="E1121" s="81"/>
      <c r="F1121" s="81"/>
      <c r="G1121" s="81"/>
      <c r="H1121" s="81"/>
      <c r="I1121" s="81"/>
      <c r="J1121" s="81"/>
      <c r="K1121" s="81"/>
      <c r="L1121" s="81"/>
      <c r="M1121" s="81"/>
      <c r="N1121" s="81"/>
      <c r="O1121" s="81"/>
      <c r="P1121" s="81"/>
      <c r="Q1121" s="81"/>
      <c r="R1121" s="81"/>
      <c r="S1121" s="81"/>
    </row>
    <row r="1122" spans="2:19" x14ac:dyDescent="0.25">
      <c r="B1122" s="81"/>
      <c r="C1122" s="81"/>
      <c r="D1122" s="81"/>
      <c r="E1122" s="81"/>
      <c r="F1122" s="81"/>
      <c r="G1122" s="81"/>
      <c r="H1122" s="81"/>
      <c r="I1122" s="81"/>
      <c r="J1122" s="81"/>
      <c r="K1122" s="81"/>
      <c r="L1122" s="81"/>
      <c r="M1122" s="81"/>
      <c r="N1122" s="81"/>
      <c r="O1122" s="81"/>
      <c r="P1122" s="81"/>
      <c r="Q1122" s="81"/>
      <c r="R1122" s="81"/>
      <c r="S1122" s="81"/>
    </row>
    <row r="1123" spans="2:19" x14ac:dyDescent="0.25">
      <c r="B1123" s="81"/>
      <c r="C1123" s="81"/>
      <c r="D1123" s="81"/>
      <c r="E1123" s="81"/>
      <c r="F1123" s="81"/>
      <c r="G1123" s="81"/>
      <c r="H1123" s="81"/>
      <c r="I1123" s="81"/>
      <c r="J1123" s="81"/>
      <c r="K1123" s="81"/>
      <c r="L1123" s="81"/>
      <c r="M1123" s="81"/>
      <c r="N1123" s="81"/>
      <c r="O1123" s="81"/>
      <c r="P1123" s="81"/>
      <c r="Q1123" s="81"/>
      <c r="R1123" s="81"/>
      <c r="S1123" s="81"/>
    </row>
    <row r="1124" spans="2:19" x14ac:dyDescent="0.25">
      <c r="B1124" s="81"/>
      <c r="C1124" s="81"/>
      <c r="D1124" s="81"/>
      <c r="E1124" s="81"/>
      <c r="F1124" s="81"/>
      <c r="G1124" s="81"/>
      <c r="H1124" s="81"/>
      <c r="I1124" s="81"/>
      <c r="J1124" s="81"/>
      <c r="K1124" s="81"/>
      <c r="L1124" s="81"/>
      <c r="M1124" s="81"/>
      <c r="N1124" s="81"/>
      <c r="O1124" s="81"/>
      <c r="P1124" s="81"/>
      <c r="Q1124" s="81"/>
      <c r="R1124" s="81"/>
      <c r="S1124" s="81"/>
    </row>
    <row r="1125" spans="2:19" x14ac:dyDescent="0.25">
      <c r="B1125" s="81"/>
      <c r="C1125" s="81"/>
      <c r="D1125" s="81"/>
      <c r="E1125" s="81"/>
      <c r="F1125" s="81"/>
      <c r="G1125" s="81"/>
      <c r="H1125" s="81"/>
      <c r="I1125" s="81"/>
      <c r="J1125" s="81"/>
      <c r="K1125" s="81"/>
      <c r="L1125" s="81"/>
      <c r="M1125" s="81"/>
      <c r="N1125" s="81"/>
      <c r="O1125" s="81"/>
      <c r="P1125" s="81"/>
      <c r="Q1125" s="81"/>
      <c r="R1125" s="81"/>
      <c r="S1125" s="81"/>
    </row>
    <row r="1126" spans="2:19" x14ac:dyDescent="0.25">
      <c r="B1126" s="81"/>
      <c r="C1126" s="81"/>
      <c r="D1126" s="81"/>
      <c r="E1126" s="81"/>
      <c r="F1126" s="81"/>
      <c r="G1126" s="81"/>
      <c r="H1126" s="81"/>
      <c r="I1126" s="81"/>
      <c r="J1126" s="81"/>
      <c r="K1126" s="81"/>
      <c r="L1126" s="81"/>
      <c r="M1126" s="81"/>
      <c r="N1126" s="81"/>
      <c r="O1126" s="81"/>
      <c r="P1126" s="81"/>
      <c r="Q1126" s="81"/>
      <c r="R1126" s="81"/>
      <c r="S1126" s="81"/>
    </row>
    <row r="1127" spans="2:19" x14ac:dyDescent="0.25">
      <c r="B1127" s="81"/>
      <c r="C1127" s="81"/>
      <c r="D1127" s="81"/>
      <c r="E1127" s="81"/>
      <c r="F1127" s="81"/>
      <c r="G1127" s="81"/>
      <c r="H1127" s="81"/>
      <c r="I1127" s="81"/>
      <c r="J1127" s="81"/>
      <c r="K1127" s="81"/>
      <c r="L1127" s="81"/>
      <c r="M1127" s="81"/>
      <c r="N1127" s="81"/>
      <c r="O1127" s="81"/>
      <c r="P1127" s="81"/>
      <c r="Q1127" s="81"/>
      <c r="R1127" s="81"/>
      <c r="S1127" s="81"/>
    </row>
    <row r="1128" spans="2:19" x14ac:dyDescent="0.25">
      <c r="B1128" s="81"/>
      <c r="C1128" s="81"/>
      <c r="D1128" s="81"/>
      <c r="E1128" s="81"/>
      <c r="F1128" s="81"/>
      <c r="G1128" s="81"/>
      <c r="H1128" s="81"/>
      <c r="I1128" s="81"/>
      <c r="J1128" s="81"/>
      <c r="K1128" s="81"/>
      <c r="L1128" s="81"/>
      <c r="M1128" s="81"/>
      <c r="N1128" s="81"/>
      <c r="O1128" s="81"/>
      <c r="P1128" s="81"/>
      <c r="Q1128" s="81"/>
      <c r="R1128" s="81"/>
      <c r="S1128" s="81"/>
    </row>
    <row r="1129" spans="2:19" x14ac:dyDescent="0.25">
      <c r="B1129" s="81"/>
      <c r="C1129" s="81"/>
      <c r="D1129" s="81"/>
      <c r="E1129" s="81"/>
      <c r="F1129" s="81"/>
      <c r="G1129" s="81"/>
      <c r="H1129" s="81"/>
      <c r="I1129" s="81"/>
      <c r="J1129" s="81"/>
      <c r="K1129" s="81"/>
      <c r="L1129" s="81"/>
      <c r="M1129" s="81"/>
      <c r="N1129" s="81"/>
      <c r="O1129" s="81"/>
      <c r="P1129" s="81"/>
      <c r="Q1129" s="81"/>
      <c r="R1129" s="81"/>
      <c r="S1129" s="81"/>
    </row>
    <row r="1130" spans="2:19" x14ac:dyDescent="0.25">
      <c r="B1130" s="81"/>
      <c r="C1130" s="81"/>
      <c r="D1130" s="81"/>
      <c r="E1130" s="81"/>
      <c r="F1130" s="81"/>
      <c r="G1130" s="81"/>
      <c r="H1130" s="81"/>
      <c r="I1130" s="81"/>
      <c r="J1130" s="81"/>
      <c r="K1130" s="81"/>
      <c r="L1130" s="81"/>
      <c r="M1130" s="81"/>
      <c r="N1130" s="81"/>
      <c r="O1130" s="81"/>
      <c r="P1130" s="81"/>
      <c r="Q1130" s="81"/>
      <c r="R1130" s="81"/>
      <c r="S1130" s="81"/>
    </row>
    <row r="1131" spans="2:19" x14ac:dyDescent="0.25">
      <c r="B1131" s="81"/>
      <c r="C1131" s="81"/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1"/>
      <c r="O1131" s="81"/>
      <c r="P1131" s="81"/>
      <c r="Q1131" s="81"/>
      <c r="R1131" s="81"/>
      <c r="S1131" s="81"/>
    </row>
    <row r="1132" spans="2:19" x14ac:dyDescent="0.25">
      <c r="B1132" s="81"/>
      <c r="C1132" s="81"/>
      <c r="D1132" s="81"/>
      <c r="E1132" s="81"/>
      <c r="F1132" s="81"/>
      <c r="G1132" s="81"/>
      <c r="H1132" s="81"/>
      <c r="I1132" s="81"/>
      <c r="J1132" s="81"/>
      <c r="K1132" s="81"/>
      <c r="L1132" s="81"/>
      <c r="M1132" s="81"/>
      <c r="N1132" s="81"/>
      <c r="O1132" s="81"/>
      <c r="P1132" s="81"/>
      <c r="Q1132" s="81"/>
      <c r="R1132" s="81"/>
      <c r="S1132" s="81"/>
    </row>
    <row r="1133" spans="2:19" x14ac:dyDescent="0.25">
      <c r="B1133" s="81"/>
      <c r="C1133" s="81"/>
      <c r="D1133" s="81"/>
      <c r="E1133" s="81"/>
      <c r="F1133" s="81"/>
      <c r="G1133" s="81"/>
      <c r="H1133" s="81"/>
      <c r="I1133" s="81"/>
      <c r="J1133" s="81"/>
      <c r="K1133" s="81"/>
      <c r="L1133" s="81"/>
      <c r="M1133" s="81"/>
      <c r="N1133" s="81"/>
      <c r="O1133" s="81"/>
      <c r="P1133" s="81"/>
      <c r="Q1133" s="81"/>
      <c r="R1133" s="81"/>
      <c r="S1133" s="81"/>
    </row>
    <row r="1134" spans="2:19" x14ac:dyDescent="0.25">
      <c r="B1134" s="81"/>
      <c r="C1134" s="81"/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1"/>
      <c r="O1134" s="81"/>
      <c r="P1134" s="81"/>
      <c r="Q1134" s="81"/>
      <c r="R1134" s="81"/>
      <c r="S1134" s="81"/>
    </row>
    <row r="1135" spans="2:19" x14ac:dyDescent="0.25">
      <c r="B1135" s="81"/>
      <c r="C1135" s="81"/>
      <c r="D1135" s="81"/>
      <c r="E1135" s="81"/>
      <c r="F1135" s="81"/>
      <c r="G1135" s="81"/>
      <c r="H1135" s="81"/>
      <c r="I1135" s="81"/>
      <c r="J1135" s="81"/>
      <c r="K1135" s="81"/>
      <c r="L1135" s="81"/>
      <c r="M1135" s="81"/>
      <c r="N1135" s="81"/>
      <c r="O1135" s="81"/>
      <c r="P1135" s="81"/>
      <c r="Q1135" s="81"/>
      <c r="R1135" s="81"/>
      <c r="S1135" s="81"/>
    </row>
    <row r="1136" spans="2:19" x14ac:dyDescent="0.25">
      <c r="B1136" s="81"/>
      <c r="C1136" s="81"/>
      <c r="D1136" s="81"/>
      <c r="E1136" s="81"/>
      <c r="F1136" s="81"/>
      <c r="G1136" s="81"/>
      <c r="H1136" s="81"/>
      <c r="I1136" s="81"/>
      <c r="J1136" s="81"/>
      <c r="K1136" s="81"/>
      <c r="L1136" s="81"/>
      <c r="M1136" s="81"/>
      <c r="N1136" s="81"/>
      <c r="O1136" s="81"/>
      <c r="P1136" s="81"/>
      <c r="Q1136" s="81"/>
      <c r="R1136" s="81"/>
      <c r="S1136" s="81"/>
    </row>
    <row r="1137" spans="2:19" x14ac:dyDescent="0.25">
      <c r="B1137" s="81"/>
      <c r="C1137" s="81"/>
      <c r="D1137" s="81"/>
      <c r="E1137" s="81"/>
      <c r="F1137" s="81"/>
      <c r="G1137" s="81"/>
      <c r="H1137" s="81"/>
      <c r="I1137" s="81"/>
      <c r="J1137" s="81"/>
      <c r="K1137" s="81"/>
      <c r="L1137" s="81"/>
      <c r="M1137" s="81"/>
      <c r="N1137" s="81"/>
      <c r="O1137" s="81"/>
      <c r="P1137" s="81"/>
      <c r="Q1137" s="81"/>
      <c r="R1137" s="81"/>
      <c r="S1137" s="81"/>
    </row>
    <row r="1138" spans="2:19" x14ac:dyDescent="0.25">
      <c r="B1138" s="81"/>
      <c r="C1138" s="81"/>
      <c r="D1138" s="81"/>
      <c r="E1138" s="81"/>
      <c r="F1138" s="81"/>
      <c r="G1138" s="81"/>
      <c r="H1138" s="81"/>
      <c r="I1138" s="81"/>
      <c r="J1138" s="81"/>
      <c r="K1138" s="81"/>
      <c r="L1138" s="81"/>
      <c r="M1138" s="81"/>
      <c r="N1138" s="81"/>
      <c r="O1138" s="81"/>
      <c r="P1138" s="81"/>
      <c r="Q1138" s="81"/>
      <c r="R1138" s="81"/>
      <c r="S1138" s="81"/>
    </row>
    <row r="1139" spans="2:19" x14ac:dyDescent="0.25">
      <c r="B1139" s="81"/>
      <c r="C1139" s="81"/>
      <c r="D1139" s="81"/>
      <c r="E1139" s="81"/>
      <c r="F1139" s="81"/>
      <c r="G1139" s="81"/>
      <c r="H1139" s="81"/>
      <c r="I1139" s="81"/>
      <c r="J1139" s="81"/>
      <c r="K1139" s="81"/>
      <c r="L1139" s="81"/>
      <c r="M1139" s="81"/>
      <c r="N1139" s="81"/>
      <c r="O1139" s="81"/>
      <c r="P1139" s="81"/>
      <c r="Q1139" s="81"/>
      <c r="R1139" s="81"/>
      <c r="S1139" s="81"/>
    </row>
    <row r="1140" spans="2:19" x14ac:dyDescent="0.25">
      <c r="B1140" s="81"/>
      <c r="C1140" s="81"/>
      <c r="D1140" s="81"/>
      <c r="E1140" s="81"/>
      <c r="F1140" s="81"/>
      <c r="G1140" s="81"/>
      <c r="H1140" s="81"/>
      <c r="I1140" s="81"/>
      <c r="J1140" s="81"/>
      <c r="K1140" s="81"/>
      <c r="L1140" s="81"/>
      <c r="M1140" s="81"/>
      <c r="N1140" s="81"/>
      <c r="O1140" s="81"/>
      <c r="P1140" s="81"/>
      <c r="Q1140" s="81"/>
      <c r="R1140" s="81"/>
      <c r="S1140" s="81"/>
    </row>
    <row r="1141" spans="2:19" x14ac:dyDescent="0.25">
      <c r="B1141" s="81"/>
      <c r="C1141" s="81"/>
      <c r="D1141" s="81"/>
      <c r="E1141" s="81"/>
      <c r="F1141" s="81"/>
      <c r="G1141" s="81"/>
      <c r="H1141" s="81"/>
      <c r="I1141" s="81"/>
      <c r="J1141" s="81"/>
      <c r="K1141" s="81"/>
      <c r="L1141" s="81"/>
      <c r="M1141" s="81"/>
      <c r="N1141" s="81"/>
      <c r="O1141" s="81"/>
      <c r="P1141" s="81"/>
      <c r="Q1141" s="81"/>
      <c r="R1141" s="81"/>
      <c r="S1141" s="81"/>
    </row>
    <row r="1142" spans="2:19" x14ac:dyDescent="0.25">
      <c r="B1142" s="81"/>
      <c r="C1142" s="81"/>
      <c r="D1142" s="81"/>
      <c r="E1142" s="81"/>
      <c r="F1142" s="81"/>
      <c r="G1142" s="81"/>
      <c r="H1142" s="81"/>
      <c r="I1142" s="81"/>
      <c r="J1142" s="81"/>
      <c r="K1142" s="81"/>
      <c r="L1142" s="81"/>
      <c r="M1142" s="81"/>
      <c r="N1142" s="81"/>
      <c r="O1142" s="81"/>
      <c r="P1142" s="81"/>
      <c r="Q1142" s="81"/>
      <c r="R1142" s="81"/>
      <c r="S1142" s="81"/>
    </row>
    <row r="1143" spans="2:19" x14ac:dyDescent="0.25">
      <c r="B1143" s="81"/>
      <c r="C1143" s="81"/>
      <c r="D1143" s="81"/>
      <c r="E1143" s="81"/>
      <c r="F1143" s="81"/>
      <c r="G1143" s="81"/>
      <c r="H1143" s="81"/>
      <c r="I1143" s="81"/>
      <c r="J1143" s="81"/>
      <c r="K1143" s="81"/>
      <c r="L1143" s="81"/>
      <c r="M1143" s="81"/>
      <c r="N1143" s="81"/>
      <c r="O1143" s="81"/>
      <c r="P1143" s="81"/>
      <c r="Q1143" s="81"/>
      <c r="R1143" s="81"/>
      <c r="S1143" s="81"/>
    </row>
    <row r="1144" spans="2:19" x14ac:dyDescent="0.25">
      <c r="B1144" s="81"/>
      <c r="C1144" s="81"/>
      <c r="D1144" s="81"/>
      <c r="E1144" s="81"/>
      <c r="F1144" s="81"/>
      <c r="G1144" s="81"/>
      <c r="H1144" s="81"/>
      <c r="I1144" s="81"/>
      <c r="J1144" s="81"/>
      <c r="K1144" s="81"/>
      <c r="L1144" s="81"/>
      <c r="M1144" s="81"/>
      <c r="N1144" s="81"/>
      <c r="O1144" s="81"/>
      <c r="P1144" s="81"/>
      <c r="Q1144" s="81"/>
      <c r="R1144" s="81"/>
      <c r="S1144" s="81"/>
    </row>
    <row r="1145" spans="2:19" x14ac:dyDescent="0.25">
      <c r="B1145" s="81"/>
      <c r="C1145" s="81"/>
      <c r="D1145" s="81"/>
      <c r="E1145" s="81"/>
      <c r="F1145" s="81"/>
      <c r="G1145" s="81"/>
      <c r="H1145" s="81"/>
      <c r="I1145" s="81"/>
      <c r="J1145" s="81"/>
      <c r="K1145" s="81"/>
      <c r="L1145" s="81"/>
      <c r="M1145" s="81"/>
      <c r="N1145" s="81"/>
      <c r="O1145" s="81"/>
      <c r="P1145" s="81"/>
      <c r="Q1145" s="81"/>
      <c r="R1145" s="81"/>
      <c r="S1145" s="81"/>
    </row>
    <row r="1146" spans="2:19" x14ac:dyDescent="0.25">
      <c r="B1146" s="81"/>
      <c r="C1146" s="81"/>
      <c r="D1146" s="81"/>
      <c r="E1146" s="81"/>
      <c r="F1146" s="81"/>
      <c r="G1146" s="81"/>
      <c r="H1146" s="81"/>
      <c r="I1146" s="81"/>
      <c r="J1146" s="81"/>
      <c r="K1146" s="81"/>
      <c r="L1146" s="81"/>
      <c r="M1146" s="81"/>
      <c r="N1146" s="81"/>
      <c r="O1146" s="81"/>
      <c r="P1146" s="81"/>
      <c r="Q1146" s="81"/>
      <c r="R1146" s="81"/>
      <c r="S1146" s="81"/>
    </row>
    <row r="1147" spans="2:19" x14ac:dyDescent="0.25">
      <c r="B1147" s="81"/>
      <c r="C1147" s="81"/>
      <c r="D1147" s="81"/>
      <c r="E1147" s="81"/>
      <c r="F1147" s="81"/>
      <c r="G1147" s="81"/>
      <c r="H1147" s="81"/>
      <c r="I1147" s="81"/>
      <c r="J1147" s="81"/>
      <c r="K1147" s="81"/>
      <c r="L1147" s="81"/>
      <c r="M1147" s="81"/>
      <c r="N1147" s="81"/>
      <c r="O1147" s="81"/>
      <c r="P1147" s="81"/>
      <c r="Q1147" s="81"/>
      <c r="R1147" s="81"/>
      <c r="S1147" s="81"/>
    </row>
    <row r="1148" spans="2:19" x14ac:dyDescent="0.25">
      <c r="B1148" s="81"/>
      <c r="C1148" s="81"/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1"/>
      <c r="O1148" s="81"/>
      <c r="P1148" s="81"/>
      <c r="Q1148" s="81"/>
      <c r="R1148" s="81"/>
      <c r="S1148" s="81"/>
    </row>
    <row r="1149" spans="2:19" x14ac:dyDescent="0.25">
      <c r="B1149" s="81"/>
      <c r="C1149" s="81"/>
      <c r="D1149" s="81"/>
      <c r="E1149" s="81"/>
      <c r="F1149" s="81"/>
      <c r="G1149" s="81"/>
      <c r="H1149" s="81"/>
      <c r="I1149" s="81"/>
      <c r="J1149" s="81"/>
      <c r="K1149" s="81"/>
      <c r="L1149" s="81"/>
      <c r="M1149" s="81"/>
      <c r="N1149" s="81"/>
      <c r="O1149" s="81"/>
      <c r="P1149" s="81"/>
      <c r="Q1149" s="81"/>
      <c r="R1149" s="81"/>
      <c r="S1149" s="81"/>
    </row>
    <row r="1150" spans="2:19" x14ac:dyDescent="0.25">
      <c r="B1150" s="81"/>
      <c r="C1150" s="81"/>
      <c r="D1150" s="81"/>
      <c r="E1150" s="81"/>
      <c r="F1150" s="81"/>
      <c r="G1150" s="81"/>
      <c r="H1150" s="81"/>
      <c r="I1150" s="81"/>
      <c r="J1150" s="81"/>
      <c r="K1150" s="81"/>
      <c r="L1150" s="81"/>
      <c r="M1150" s="81"/>
      <c r="N1150" s="81"/>
      <c r="O1150" s="81"/>
      <c r="P1150" s="81"/>
      <c r="Q1150" s="81"/>
      <c r="R1150" s="81"/>
      <c r="S1150" s="81"/>
    </row>
    <row r="1151" spans="2:19" x14ac:dyDescent="0.25">
      <c r="B1151" s="81"/>
      <c r="C1151" s="81"/>
      <c r="D1151" s="81"/>
      <c r="E1151" s="81"/>
      <c r="F1151" s="81"/>
      <c r="G1151" s="81"/>
      <c r="H1151" s="81"/>
      <c r="I1151" s="81"/>
      <c r="J1151" s="81"/>
      <c r="K1151" s="81"/>
      <c r="L1151" s="81"/>
      <c r="M1151" s="81"/>
      <c r="N1151" s="81"/>
      <c r="O1151" s="81"/>
      <c r="P1151" s="81"/>
      <c r="Q1151" s="81"/>
      <c r="R1151" s="81"/>
      <c r="S1151" s="81"/>
    </row>
    <row r="1152" spans="2:19" x14ac:dyDescent="0.25">
      <c r="B1152" s="81"/>
      <c r="C1152" s="81"/>
      <c r="D1152" s="81"/>
      <c r="E1152" s="81"/>
      <c r="F1152" s="81"/>
      <c r="G1152" s="81"/>
      <c r="H1152" s="81"/>
      <c r="I1152" s="81"/>
      <c r="J1152" s="81"/>
      <c r="K1152" s="81"/>
      <c r="L1152" s="81"/>
      <c r="M1152" s="81"/>
      <c r="N1152" s="81"/>
      <c r="O1152" s="81"/>
      <c r="P1152" s="81"/>
      <c r="Q1152" s="81"/>
      <c r="R1152" s="81"/>
      <c r="S1152" s="81"/>
    </row>
    <row r="1153" spans="2:19" x14ac:dyDescent="0.25">
      <c r="B1153" s="81"/>
      <c r="C1153" s="81"/>
      <c r="D1153" s="81"/>
      <c r="E1153" s="81"/>
      <c r="F1153" s="81"/>
      <c r="G1153" s="81"/>
      <c r="H1153" s="81"/>
      <c r="I1153" s="81"/>
      <c r="J1153" s="81"/>
      <c r="K1153" s="81"/>
      <c r="L1153" s="81"/>
      <c r="M1153" s="81"/>
      <c r="N1153" s="81"/>
      <c r="O1153" s="81"/>
      <c r="P1153" s="81"/>
      <c r="Q1153" s="81"/>
      <c r="R1153" s="81"/>
      <c r="S1153" s="81"/>
    </row>
    <row r="1154" spans="2:19" x14ac:dyDescent="0.25">
      <c r="B1154" s="81"/>
      <c r="C1154" s="81"/>
      <c r="D1154" s="81"/>
      <c r="E1154" s="81"/>
      <c r="F1154" s="81"/>
      <c r="G1154" s="81"/>
      <c r="H1154" s="81"/>
      <c r="I1154" s="81"/>
      <c r="J1154" s="81"/>
      <c r="K1154" s="81"/>
      <c r="L1154" s="81"/>
      <c r="M1154" s="81"/>
      <c r="N1154" s="81"/>
      <c r="O1154" s="81"/>
      <c r="P1154" s="81"/>
      <c r="Q1154" s="81"/>
      <c r="R1154" s="81"/>
      <c r="S1154" s="81"/>
    </row>
    <row r="1155" spans="2:19" x14ac:dyDescent="0.25">
      <c r="B1155" s="81"/>
      <c r="C1155" s="81"/>
      <c r="D1155" s="81"/>
      <c r="E1155" s="81"/>
      <c r="F1155" s="81"/>
      <c r="G1155" s="81"/>
      <c r="H1155" s="81"/>
      <c r="I1155" s="81"/>
      <c r="J1155" s="81"/>
      <c r="K1155" s="81"/>
      <c r="L1155" s="81"/>
      <c r="M1155" s="81"/>
      <c r="N1155" s="81"/>
      <c r="O1155" s="81"/>
      <c r="P1155" s="81"/>
      <c r="Q1155" s="81"/>
      <c r="R1155" s="81"/>
      <c r="S1155" s="81"/>
    </row>
    <row r="1156" spans="2:19" x14ac:dyDescent="0.25">
      <c r="B1156" s="81"/>
      <c r="C1156" s="81"/>
      <c r="D1156" s="81"/>
      <c r="E1156" s="81"/>
      <c r="F1156" s="81"/>
      <c r="G1156" s="81"/>
      <c r="H1156" s="81"/>
      <c r="I1156" s="81"/>
      <c r="J1156" s="81"/>
      <c r="K1156" s="81"/>
      <c r="L1156" s="81"/>
      <c r="M1156" s="81"/>
      <c r="N1156" s="81"/>
      <c r="O1156" s="81"/>
      <c r="P1156" s="81"/>
      <c r="Q1156" s="81"/>
      <c r="R1156" s="81"/>
      <c r="S1156" s="81"/>
    </row>
    <row r="1157" spans="2:19" x14ac:dyDescent="0.25">
      <c r="B1157" s="81"/>
      <c r="C1157" s="81"/>
      <c r="D1157" s="81"/>
      <c r="E1157" s="81"/>
      <c r="F1157" s="81"/>
      <c r="G1157" s="81"/>
      <c r="H1157" s="81"/>
      <c r="I1157" s="81"/>
      <c r="J1157" s="81"/>
      <c r="K1157" s="81"/>
      <c r="L1157" s="81"/>
      <c r="M1157" s="81"/>
      <c r="N1157" s="81"/>
      <c r="O1157" s="81"/>
      <c r="P1157" s="81"/>
      <c r="Q1157" s="81"/>
      <c r="R1157" s="81"/>
      <c r="S1157" s="81"/>
    </row>
    <row r="1158" spans="2:19" x14ac:dyDescent="0.25">
      <c r="B1158" s="81"/>
      <c r="C1158" s="81"/>
      <c r="D1158" s="81"/>
      <c r="E1158" s="81"/>
      <c r="F1158" s="81"/>
      <c r="G1158" s="81"/>
      <c r="H1158" s="81"/>
      <c r="I1158" s="81"/>
      <c r="J1158" s="81"/>
      <c r="K1158" s="81"/>
      <c r="L1158" s="81"/>
      <c r="M1158" s="81"/>
      <c r="N1158" s="81"/>
      <c r="O1158" s="81"/>
      <c r="P1158" s="81"/>
      <c r="Q1158" s="81"/>
      <c r="R1158" s="81"/>
      <c r="S1158" s="81"/>
    </row>
    <row r="1159" spans="2:19" x14ac:dyDescent="0.25">
      <c r="B1159" s="81"/>
      <c r="C1159" s="81"/>
      <c r="D1159" s="81"/>
      <c r="E1159" s="81"/>
      <c r="F1159" s="81"/>
      <c r="G1159" s="81"/>
      <c r="H1159" s="81"/>
      <c r="I1159" s="81"/>
      <c r="J1159" s="81"/>
      <c r="K1159" s="81"/>
      <c r="L1159" s="81"/>
      <c r="M1159" s="81"/>
      <c r="N1159" s="81"/>
      <c r="O1159" s="81"/>
      <c r="P1159" s="81"/>
      <c r="Q1159" s="81"/>
      <c r="R1159" s="81"/>
      <c r="S1159" s="81"/>
    </row>
    <row r="1160" spans="2:19" x14ac:dyDescent="0.25">
      <c r="B1160" s="81"/>
      <c r="C1160" s="81"/>
      <c r="D1160" s="81"/>
      <c r="E1160" s="81"/>
      <c r="F1160" s="81"/>
      <c r="G1160" s="81"/>
      <c r="H1160" s="81"/>
      <c r="I1160" s="81"/>
      <c r="J1160" s="81"/>
      <c r="K1160" s="81"/>
      <c r="L1160" s="81"/>
      <c r="M1160" s="81"/>
      <c r="N1160" s="81"/>
      <c r="O1160" s="81"/>
      <c r="P1160" s="81"/>
      <c r="Q1160" s="81"/>
      <c r="R1160" s="81"/>
      <c r="S1160" s="81"/>
    </row>
    <row r="1161" spans="2:19" x14ac:dyDescent="0.25">
      <c r="B1161" s="81"/>
      <c r="C1161" s="81"/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1"/>
      <c r="O1161" s="81"/>
      <c r="P1161" s="81"/>
      <c r="Q1161" s="81"/>
      <c r="R1161" s="81"/>
      <c r="S1161" s="81"/>
    </row>
    <row r="1162" spans="2:19" x14ac:dyDescent="0.25">
      <c r="B1162" s="81"/>
      <c r="C1162" s="81"/>
      <c r="D1162" s="81"/>
      <c r="E1162" s="81"/>
      <c r="F1162" s="81"/>
      <c r="G1162" s="81"/>
      <c r="H1162" s="81"/>
      <c r="I1162" s="81"/>
      <c r="J1162" s="81"/>
      <c r="K1162" s="81"/>
      <c r="L1162" s="81"/>
      <c r="M1162" s="81"/>
      <c r="N1162" s="81"/>
      <c r="O1162" s="81"/>
      <c r="P1162" s="81"/>
      <c r="Q1162" s="81"/>
      <c r="R1162" s="81"/>
      <c r="S1162" s="81"/>
    </row>
    <row r="1163" spans="2:19" x14ac:dyDescent="0.25">
      <c r="B1163" s="81"/>
      <c r="C1163" s="81"/>
      <c r="D1163" s="81"/>
      <c r="E1163" s="81"/>
      <c r="F1163" s="81"/>
      <c r="G1163" s="81"/>
      <c r="H1163" s="81"/>
      <c r="I1163" s="81"/>
      <c r="J1163" s="81"/>
      <c r="K1163" s="81"/>
      <c r="L1163" s="81"/>
      <c r="M1163" s="81"/>
      <c r="N1163" s="81"/>
      <c r="O1163" s="81"/>
      <c r="P1163" s="81"/>
      <c r="Q1163" s="81"/>
      <c r="R1163" s="81"/>
      <c r="S1163" s="81"/>
    </row>
    <row r="1164" spans="2:19" x14ac:dyDescent="0.25">
      <c r="B1164" s="81"/>
      <c r="C1164" s="81"/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1"/>
      <c r="O1164" s="81"/>
      <c r="P1164" s="81"/>
      <c r="Q1164" s="81"/>
      <c r="R1164" s="81"/>
      <c r="S1164" s="81"/>
    </row>
    <row r="1165" spans="2:19" x14ac:dyDescent="0.25">
      <c r="B1165" s="81"/>
      <c r="C1165" s="81"/>
      <c r="D1165" s="81"/>
      <c r="E1165" s="81"/>
      <c r="F1165" s="81"/>
      <c r="G1165" s="81"/>
      <c r="H1165" s="81"/>
      <c r="I1165" s="81"/>
      <c r="J1165" s="81"/>
      <c r="K1165" s="81"/>
      <c r="L1165" s="81"/>
      <c r="M1165" s="81"/>
      <c r="N1165" s="81"/>
      <c r="O1165" s="81"/>
      <c r="P1165" s="81"/>
      <c r="Q1165" s="81"/>
      <c r="R1165" s="81"/>
      <c r="S1165" s="81"/>
    </row>
    <row r="1166" spans="2:19" x14ac:dyDescent="0.25">
      <c r="B1166" s="81"/>
      <c r="C1166" s="81"/>
      <c r="D1166" s="81"/>
      <c r="E1166" s="81"/>
      <c r="F1166" s="81"/>
      <c r="G1166" s="81"/>
      <c r="H1166" s="81"/>
      <c r="I1166" s="81"/>
      <c r="J1166" s="81"/>
      <c r="K1166" s="81"/>
      <c r="L1166" s="81"/>
      <c r="M1166" s="81"/>
      <c r="N1166" s="81"/>
      <c r="O1166" s="81"/>
      <c r="P1166" s="81"/>
      <c r="Q1166" s="81"/>
      <c r="R1166" s="81"/>
      <c r="S1166" s="81"/>
    </row>
    <row r="1167" spans="2:19" x14ac:dyDescent="0.25">
      <c r="B1167" s="81"/>
      <c r="C1167" s="81"/>
      <c r="D1167" s="81"/>
      <c r="E1167" s="81"/>
      <c r="F1167" s="81"/>
      <c r="G1167" s="81"/>
      <c r="H1167" s="81"/>
      <c r="I1167" s="81"/>
      <c r="J1167" s="81"/>
      <c r="K1167" s="81"/>
      <c r="L1167" s="81"/>
      <c r="M1167" s="81"/>
      <c r="N1167" s="81"/>
      <c r="O1167" s="81"/>
      <c r="P1167" s="81"/>
      <c r="Q1167" s="81"/>
      <c r="R1167" s="81"/>
      <c r="S1167" s="81"/>
    </row>
    <row r="1168" spans="2:19" x14ac:dyDescent="0.25">
      <c r="B1168" s="81"/>
      <c r="C1168" s="81"/>
      <c r="D1168" s="81"/>
      <c r="E1168" s="81"/>
      <c r="F1168" s="81"/>
      <c r="G1168" s="81"/>
      <c r="H1168" s="81"/>
      <c r="I1168" s="81"/>
      <c r="J1168" s="81"/>
      <c r="K1168" s="81"/>
      <c r="L1168" s="81"/>
      <c r="M1168" s="81"/>
      <c r="N1168" s="81"/>
      <c r="O1168" s="81"/>
      <c r="P1168" s="81"/>
      <c r="Q1168" s="81"/>
      <c r="R1168" s="81"/>
      <c r="S1168" s="81"/>
    </row>
    <row r="1169" spans="2:19" x14ac:dyDescent="0.25">
      <c r="B1169" s="81"/>
      <c r="C1169" s="81"/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1"/>
      <c r="O1169" s="81"/>
      <c r="P1169" s="81"/>
      <c r="Q1169" s="81"/>
      <c r="R1169" s="81"/>
      <c r="S1169" s="81"/>
    </row>
    <row r="1170" spans="2:19" x14ac:dyDescent="0.25">
      <c r="B1170" s="81"/>
      <c r="C1170" s="81"/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1"/>
      <c r="O1170" s="81"/>
      <c r="P1170" s="81"/>
      <c r="Q1170" s="81"/>
      <c r="R1170" s="81"/>
      <c r="S1170" s="81"/>
    </row>
    <row r="1171" spans="2:19" x14ac:dyDescent="0.25">
      <c r="B1171" s="81"/>
      <c r="C1171" s="81"/>
      <c r="D1171" s="81"/>
      <c r="E1171" s="81"/>
      <c r="F1171" s="81"/>
      <c r="G1171" s="81"/>
      <c r="H1171" s="81"/>
      <c r="I1171" s="81"/>
      <c r="J1171" s="81"/>
      <c r="K1171" s="81"/>
      <c r="L1171" s="81"/>
      <c r="M1171" s="81"/>
      <c r="N1171" s="81"/>
      <c r="O1171" s="81"/>
      <c r="P1171" s="81"/>
      <c r="Q1171" s="81"/>
      <c r="R1171" s="81"/>
      <c r="S1171" s="81"/>
    </row>
    <row r="1172" spans="2:19" x14ac:dyDescent="0.25">
      <c r="B1172" s="81"/>
      <c r="C1172" s="81"/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1"/>
      <c r="O1172" s="81"/>
      <c r="P1172" s="81"/>
      <c r="Q1172" s="81"/>
      <c r="R1172" s="81"/>
      <c r="S1172" s="81"/>
    </row>
    <row r="1173" spans="2:19" x14ac:dyDescent="0.25">
      <c r="B1173" s="81"/>
      <c r="C1173" s="81"/>
      <c r="D1173" s="81"/>
      <c r="E1173" s="81"/>
      <c r="F1173" s="81"/>
      <c r="G1173" s="81"/>
      <c r="H1173" s="81"/>
      <c r="I1173" s="81"/>
      <c r="J1173" s="81"/>
      <c r="K1173" s="81"/>
      <c r="L1173" s="81"/>
      <c r="M1173" s="81"/>
      <c r="N1173" s="81"/>
      <c r="O1173" s="81"/>
      <c r="P1173" s="81"/>
      <c r="Q1173" s="81"/>
      <c r="R1173" s="81"/>
      <c r="S1173" s="81"/>
    </row>
    <row r="1174" spans="2:19" x14ac:dyDescent="0.25">
      <c r="B1174" s="81"/>
      <c r="C1174" s="81"/>
      <c r="D1174" s="81"/>
      <c r="E1174" s="81"/>
      <c r="F1174" s="81"/>
      <c r="G1174" s="81"/>
      <c r="H1174" s="81"/>
      <c r="I1174" s="81"/>
      <c r="J1174" s="81"/>
      <c r="K1174" s="81"/>
      <c r="L1174" s="81"/>
      <c r="M1174" s="81"/>
      <c r="N1174" s="81"/>
      <c r="O1174" s="81"/>
      <c r="P1174" s="81"/>
      <c r="Q1174" s="81"/>
      <c r="R1174" s="81"/>
      <c r="S1174" s="81"/>
    </row>
    <row r="1175" spans="2:19" x14ac:dyDescent="0.25">
      <c r="B1175" s="81"/>
      <c r="C1175" s="81"/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  <c r="N1175" s="81"/>
      <c r="O1175" s="81"/>
      <c r="P1175" s="81"/>
      <c r="Q1175" s="81"/>
      <c r="R1175" s="81"/>
      <c r="S1175" s="81"/>
    </row>
    <row r="1176" spans="2:19" x14ac:dyDescent="0.25">
      <c r="B1176" s="81"/>
      <c r="C1176" s="81"/>
      <c r="D1176" s="81"/>
      <c r="E1176" s="81"/>
      <c r="F1176" s="81"/>
      <c r="G1176" s="81"/>
      <c r="H1176" s="81"/>
      <c r="I1176" s="81"/>
      <c r="J1176" s="81"/>
      <c r="K1176" s="81"/>
      <c r="L1176" s="81"/>
      <c r="M1176" s="81"/>
      <c r="N1176" s="81"/>
      <c r="O1176" s="81"/>
      <c r="P1176" s="81"/>
      <c r="Q1176" s="81"/>
      <c r="R1176" s="81"/>
      <c r="S1176" s="81"/>
    </row>
    <row r="1177" spans="2:19" x14ac:dyDescent="0.25">
      <c r="B1177" s="81"/>
      <c r="C1177" s="81"/>
      <c r="D1177" s="81"/>
      <c r="E1177" s="81"/>
      <c r="F1177" s="81"/>
      <c r="G1177" s="81"/>
      <c r="H1177" s="81"/>
      <c r="I1177" s="81"/>
      <c r="J1177" s="81"/>
      <c r="K1177" s="81"/>
      <c r="L1177" s="81"/>
      <c r="M1177" s="81"/>
      <c r="N1177" s="81"/>
      <c r="O1177" s="81"/>
      <c r="P1177" s="81"/>
      <c r="Q1177" s="81"/>
      <c r="R1177" s="81"/>
      <c r="S1177" s="81"/>
    </row>
    <row r="1178" spans="2:19" x14ac:dyDescent="0.25">
      <c r="B1178" s="81"/>
      <c r="C1178" s="81"/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1"/>
      <c r="O1178" s="81"/>
      <c r="P1178" s="81"/>
      <c r="Q1178" s="81"/>
      <c r="R1178" s="81"/>
      <c r="S1178" s="81"/>
    </row>
    <row r="1179" spans="2:19" x14ac:dyDescent="0.25">
      <c r="B1179" s="81"/>
      <c r="C1179" s="81"/>
      <c r="D1179" s="81"/>
      <c r="E1179" s="81"/>
      <c r="F1179" s="81"/>
      <c r="G1179" s="81"/>
      <c r="H1179" s="81"/>
      <c r="I1179" s="81"/>
      <c r="J1179" s="81"/>
      <c r="K1179" s="81"/>
      <c r="L1179" s="81"/>
      <c r="M1179" s="81"/>
      <c r="N1179" s="81"/>
      <c r="O1179" s="81"/>
      <c r="P1179" s="81"/>
      <c r="Q1179" s="81"/>
      <c r="R1179" s="81"/>
      <c r="S1179" s="81"/>
    </row>
    <row r="1180" spans="2:19" x14ac:dyDescent="0.25">
      <c r="B1180" s="81"/>
      <c r="C1180" s="81"/>
      <c r="D1180" s="81"/>
      <c r="E1180" s="81"/>
      <c r="F1180" s="81"/>
      <c r="G1180" s="81"/>
      <c r="H1180" s="81"/>
      <c r="I1180" s="81"/>
      <c r="J1180" s="81"/>
      <c r="K1180" s="81"/>
      <c r="L1180" s="81"/>
      <c r="M1180" s="81"/>
      <c r="N1180" s="81"/>
      <c r="O1180" s="81"/>
      <c r="P1180" s="81"/>
      <c r="Q1180" s="81"/>
      <c r="R1180" s="81"/>
      <c r="S1180" s="81"/>
    </row>
    <row r="1181" spans="2:19" x14ac:dyDescent="0.25">
      <c r="B1181" s="81"/>
      <c r="C1181" s="81"/>
      <c r="D1181" s="81"/>
      <c r="E1181" s="81"/>
      <c r="F1181" s="81"/>
      <c r="G1181" s="81"/>
      <c r="H1181" s="81"/>
      <c r="I1181" s="81"/>
      <c r="J1181" s="81"/>
      <c r="K1181" s="81"/>
      <c r="L1181" s="81"/>
      <c r="M1181" s="81"/>
      <c r="N1181" s="81"/>
      <c r="O1181" s="81"/>
      <c r="P1181" s="81"/>
      <c r="Q1181" s="81"/>
      <c r="R1181" s="81"/>
      <c r="S1181" s="81"/>
    </row>
    <row r="1182" spans="2:19" x14ac:dyDescent="0.25">
      <c r="B1182" s="81"/>
      <c r="C1182" s="81"/>
      <c r="D1182" s="81"/>
      <c r="E1182" s="81"/>
      <c r="F1182" s="81"/>
      <c r="G1182" s="81"/>
      <c r="H1182" s="81"/>
      <c r="I1182" s="81"/>
      <c r="J1182" s="81"/>
      <c r="K1182" s="81"/>
      <c r="L1182" s="81"/>
      <c r="M1182" s="81"/>
      <c r="N1182" s="81"/>
      <c r="O1182" s="81"/>
      <c r="P1182" s="81"/>
      <c r="Q1182" s="81"/>
      <c r="R1182" s="81"/>
      <c r="S1182" s="81"/>
    </row>
    <row r="1183" spans="2:19" x14ac:dyDescent="0.25">
      <c r="B1183" s="81"/>
      <c r="C1183" s="81"/>
      <c r="D1183" s="81"/>
      <c r="E1183" s="81"/>
      <c r="F1183" s="81"/>
      <c r="G1183" s="81"/>
      <c r="H1183" s="81"/>
      <c r="I1183" s="81"/>
      <c r="J1183" s="81"/>
      <c r="K1183" s="81"/>
      <c r="L1183" s="81"/>
      <c r="M1183" s="81"/>
      <c r="N1183" s="81"/>
      <c r="O1183" s="81"/>
      <c r="P1183" s="81"/>
      <c r="Q1183" s="81"/>
      <c r="R1183" s="81"/>
      <c r="S1183" s="81"/>
    </row>
    <row r="1184" spans="2:19" x14ac:dyDescent="0.25">
      <c r="B1184" s="81"/>
      <c r="C1184" s="81"/>
      <c r="D1184" s="81"/>
      <c r="E1184" s="81"/>
      <c r="F1184" s="81"/>
      <c r="G1184" s="81"/>
      <c r="H1184" s="81"/>
      <c r="I1184" s="81"/>
      <c r="J1184" s="81"/>
      <c r="K1184" s="81"/>
      <c r="L1184" s="81"/>
      <c r="M1184" s="81"/>
      <c r="N1184" s="81"/>
      <c r="O1184" s="81"/>
      <c r="P1184" s="81"/>
      <c r="Q1184" s="81"/>
      <c r="R1184" s="81"/>
      <c r="S1184" s="81"/>
    </row>
    <row r="1185" spans="2:19" x14ac:dyDescent="0.25">
      <c r="B1185" s="81"/>
      <c r="C1185" s="81"/>
      <c r="D1185" s="81"/>
      <c r="E1185" s="81"/>
      <c r="F1185" s="81"/>
      <c r="G1185" s="81"/>
      <c r="H1185" s="81"/>
      <c r="I1185" s="81"/>
      <c r="J1185" s="81"/>
      <c r="K1185" s="81"/>
      <c r="L1185" s="81"/>
      <c r="M1185" s="81"/>
      <c r="N1185" s="81"/>
      <c r="O1185" s="81"/>
      <c r="P1185" s="81"/>
      <c r="Q1185" s="81"/>
      <c r="R1185" s="81"/>
      <c r="S1185" s="81"/>
    </row>
    <row r="1186" spans="2:19" x14ac:dyDescent="0.25">
      <c r="B1186" s="81"/>
      <c r="C1186" s="81"/>
      <c r="D1186" s="81"/>
      <c r="E1186" s="81"/>
      <c r="F1186" s="81"/>
      <c r="G1186" s="81"/>
      <c r="H1186" s="81"/>
      <c r="I1186" s="81"/>
      <c r="J1186" s="81"/>
      <c r="K1186" s="81"/>
      <c r="L1186" s="81"/>
      <c r="M1186" s="81"/>
      <c r="N1186" s="81"/>
      <c r="O1186" s="81"/>
      <c r="P1186" s="81"/>
      <c r="Q1186" s="81"/>
      <c r="R1186" s="81"/>
      <c r="S1186" s="81"/>
    </row>
    <row r="1187" spans="2:19" x14ac:dyDescent="0.25">
      <c r="B1187" s="81"/>
      <c r="C1187" s="81"/>
      <c r="D1187" s="81"/>
      <c r="E1187" s="81"/>
      <c r="F1187" s="81"/>
      <c r="G1187" s="81"/>
      <c r="H1187" s="81"/>
      <c r="I1187" s="81"/>
      <c r="J1187" s="81"/>
      <c r="K1187" s="81"/>
      <c r="L1187" s="81"/>
      <c r="M1187" s="81"/>
      <c r="N1187" s="81"/>
      <c r="O1187" s="81"/>
      <c r="P1187" s="81"/>
      <c r="Q1187" s="81"/>
      <c r="R1187" s="81"/>
      <c r="S1187" s="81"/>
    </row>
    <row r="1188" spans="2:19" x14ac:dyDescent="0.25">
      <c r="B1188" s="81"/>
      <c r="C1188" s="81"/>
      <c r="D1188" s="81"/>
      <c r="E1188" s="81"/>
      <c r="F1188" s="81"/>
      <c r="G1188" s="81"/>
      <c r="H1188" s="81"/>
      <c r="I1188" s="81"/>
      <c r="J1188" s="81"/>
      <c r="K1188" s="81"/>
      <c r="L1188" s="81"/>
      <c r="M1188" s="81"/>
      <c r="N1188" s="81"/>
      <c r="O1188" s="81"/>
      <c r="P1188" s="81"/>
      <c r="Q1188" s="81"/>
      <c r="R1188" s="81"/>
      <c r="S1188" s="81"/>
    </row>
    <row r="1189" spans="2:19" x14ac:dyDescent="0.25">
      <c r="B1189" s="81"/>
      <c r="C1189" s="81"/>
      <c r="D1189" s="81"/>
      <c r="E1189" s="81"/>
      <c r="F1189" s="81"/>
      <c r="G1189" s="81"/>
      <c r="H1189" s="81"/>
      <c r="I1189" s="81"/>
      <c r="J1189" s="81"/>
      <c r="K1189" s="81"/>
      <c r="L1189" s="81"/>
      <c r="M1189" s="81"/>
      <c r="N1189" s="81"/>
      <c r="O1189" s="81"/>
      <c r="P1189" s="81"/>
      <c r="Q1189" s="81"/>
      <c r="R1189" s="81"/>
      <c r="S1189" s="81"/>
    </row>
    <row r="1190" spans="2:19" x14ac:dyDescent="0.25">
      <c r="B1190" s="81"/>
      <c r="C1190" s="81"/>
      <c r="D1190" s="81"/>
      <c r="E1190" s="81"/>
      <c r="F1190" s="81"/>
      <c r="G1190" s="81"/>
      <c r="H1190" s="81"/>
      <c r="I1190" s="81"/>
      <c r="J1190" s="81"/>
      <c r="K1190" s="81"/>
      <c r="L1190" s="81"/>
      <c r="M1190" s="81"/>
      <c r="N1190" s="81"/>
      <c r="O1190" s="81"/>
      <c r="P1190" s="81"/>
      <c r="Q1190" s="81"/>
      <c r="R1190" s="81"/>
      <c r="S1190" s="81"/>
    </row>
    <row r="1191" spans="2:19" x14ac:dyDescent="0.25">
      <c r="B1191" s="81"/>
      <c r="C1191" s="81"/>
      <c r="D1191" s="81"/>
      <c r="E1191" s="81"/>
      <c r="F1191" s="81"/>
      <c r="G1191" s="81"/>
      <c r="H1191" s="81"/>
      <c r="I1191" s="81"/>
      <c r="J1191" s="81"/>
      <c r="K1191" s="81"/>
      <c r="L1191" s="81"/>
      <c r="M1191" s="81"/>
      <c r="N1191" s="81"/>
      <c r="O1191" s="81"/>
      <c r="P1191" s="81"/>
      <c r="Q1191" s="81"/>
      <c r="R1191" s="81"/>
      <c r="S1191" s="81"/>
    </row>
    <row r="1192" spans="2:19" x14ac:dyDescent="0.25">
      <c r="B1192" s="81"/>
      <c r="C1192" s="81"/>
      <c r="D1192" s="81"/>
      <c r="E1192" s="81"/>
      <c r="F1192" s="81"/>
      <c r="G1192" s="81"/>
      <c r="H1192" s="81"/>
      <c r="I1192" s="81"/>
      <c r="J1192" s="81"/>
      <c r="K1192" s="81"/>
      <c r="L1192" s="81"/>
      <c r="M1192" s="81"/>
      <c r="N1192" s="81"/>
      <c r="O1192" s="81"/>
      <c r="P1192" s="81"/>
      <c r="Q1192" s="81"/>
      <c r="R1192" s="81"/>
      <c r="S1192" s="81"/>
    </row>
    <row r="1193" spans="2:19" x14ac:dyDescent="0.25">
      <c r="B1193" s="81"/>
      <c r="C1193" s="81"/>
      <c r="D1193" s="81"/>
      <c r="E1193" s="81"/>
      <c r="F1193" s="81"/>
      <c r="G1193" s="81"/>
      <c r="H1193" s="81"/>
      <c r="I1193" s="81"/>
      <c r="J1193" s="81"/>
      <c r="K1193" s="81"/>
      <c r="L1193" s="81"/>
      <c r="M1193" s="81"/>
      <c r="N1193" s="81"/>
      <c r="O1193" s="81"/>
      <c r="P1193" s="81"/>
      <c r="Q1193" s="81"/>
      <c r="R1193" s="81"/>
      <c r="S1193" s="81"/>
    </row>
    <row r="1194" spans="2:19" x14ac:dyDescent="0.25">
      <c r="B1194" s="81"/>
      <c r="C1194" s="81"/>
      <c r="D1194" s="81"/>
      <c r="E1194" s="81"/>
      <c r="F1194" s="81"/>
      <c r="G1194" s="81"/>
      <c r="H1194" s="81"/>
      <c r="I1194" s="81"/>
      <c r="J1194" s="81"/>
      <c r="K1194" s="81"/>
      <c r="L1194" s="81"/>
      <c r="M1194" s="81"/>
      <c r="N1194" s="81"/>
      <c r="O1194" s="81"/>
      <c r="P1194" s="81"/>
      <c r="Q1194" s="81"/>
      <c r="R1194" s="81"/>
      <c r="S1194" s="81"/>
    </row>
    <row r="1195" spans="2:19" x14ac:dyDescent="0.25">
      <c r="B1195" s="81"/>
      <c r="C1195" s="81"/>
      <c r="D1195" s="81"/>
      <c r="E1195" s="81"/>
      <c r="F1195" s="81"/>
      <c r="G1195" s="81"/>
      <c r="H1195" s="81"/>
      <c r="I1195" s="81"/>
      <c r="J1195" s="81"/>
      <c r="K1195" s="81"/>
      <c r="L1195" s="81"/>
      <c r="M1195" s="81"/>
      <c r="N1195" s="81"/>
      <c r="O1195" s="81"/>
      <c r="P1195" s="81"/>
      <c r="Q1195" s="81"/>
      <c r="R1195" s="81"/>
      <c r="S1195" s="81"/>
    </row>
    <row r="1196" spans="2:19" x14ac:dyDescent="0.25">
      <c r="B1196" s="81"/>
      <c r="C1196" s="81"/>
      <c r="D1196" s="81"/>
      <c r="E1196" s="81"/>
      <c r="F1196" s="81"/>
      <c r="G1196" s="81"/>
      <c r="H1196" s="81"/>
      <c r="I1196" s="81"/>
      <c r="J1196" s="81"/>
      <c r="K1196" s="81"/>
      <c r="L1196" s="81"/>
      <c r="M1196" s="81"/>
      <c r="N1196" s="81"/>
      <c r="O1196" s="81"/>
      <c r="P1196" s="81"/>
      <c r="Q1196" s="81"/>
      <c r="R1196" s="81"/>
      <c r="S1196" s="81"/>
    </row>
    <row r="1197" spans="2:19" x14ac:dyDescent="0.25">
      <c r="B1197" s="81"/>
      <c r="C1197" s="81"/>
      <c r="D1197" s="81"/>
      <c r="E1197" s="81"/>
      <c r="F1197" s="81"/>
      <c r="G1197" s="81"/>
      <c r="H1197" s="81"/>
      <c r="I1197" s="81"/>
      <c r="J1197" s="81"/>
      <c r="K1197" s="81"/>
      <c r="L1197" s="81"/>
      <c r="M1197" s="81"/>
      <c r="N1197" s="81"/>
      <c r="O1197" s="81"/>
      <c r="P1197" s="81"/>
      <c r="Q1197" s="81"/>
      <c r="R1197" s="81"/>
      <c r="S1197" s="81"/>
    </row>
    <row r="1198" spans="2:19" x14ac:dyDescent="0.25">
      <c r="B1198" s="81"/>
      <c r="C1198" s="81"/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1"/>
      <c r="O1198" s="81"/>
      <c r="P1198" s="81"/>
      <c r="Q1198" s="81"/>
      <c r="R1198" s="81"/>
      <c r="S1198" s="81"/>
    </row>
    <row r="1199" spans="2:19" x14ac:dyDescent="0.25">
      <c r="B1199" s="81"/>
      <c r="C1199" s="81"/>
      <c r="D1199" s="81"/>
      <c r="E1199" s="81"/>
      <c r="F1199" s="81"/>
      <c r="G1199" s="81"/>
      <c r="H1199" s="81"/>
      <c r="I1199" s="81"/>
      <c r="J1199" s="81"/>
      <c r="K1199" s="81"/>
      <c r="L1199" s="81"/>
      <c r="M1199" s="81"/>
      <c r="N1199" s="81"/>
      <c r="O1199" s="81"/>
      <c r="P1199" s="81"/>
      <c r="Q1199" s="81"/>
      <c r="R1199" s="81"/>
      <c r="S1199" s="81"/>
    </row>
    <row r="1200" spans="2:19" x14ac:dyDescent="0.25">
      <c r="B1200" s="81"/>
      <c r="C1200" s="81"/>
      <c r="D1200" s="81"/>
      <c r="E1200" s="81"/>
      <c r="F1200" s="81"/>
      <c r="G1200" s="81"/>
      <c r="H1200" s="81"/>
      <c r="I1200" s="81"/>
      <c r="J1200" s="81"/>
      <c r="K1200" s="81"/>
      <c r="L1200" s="81"/>
      <c r="M1200" s="81"/>
      <c r="N1200" s="81"/>
      <c r="O1200" s="81"/>
      <c r="P1200" s="81"/>
      <c r="Q1200" s="81"/>
      <c r="R1200" s="81"/>
      <c r="S1200" s="81"/>
    </row>
    <row r="1201" spans="2:19" x14ac:dyDescent="0.25">
      <c r="B1201" s="81"/>
      <c r="C1201" s="81"/>
      <c r="D1201" s="81"/>
      <c r="E1201" s="81"/>
      <c r="F1201" s="81"/>
      <c r="G1201" s="81"/>
      <c r="H1201" s="81"/>
      <c r="I1201" s="81"/>
      <c r="J1201" s="81"/>
      <c r="K1201" s="81"/>
      <c r="L1201" s="81"/>
      <c r="M1201" s="81"/>
      <c r="N1201" s="81"/>
      <c r="O1201" s="81"/>
      <c r="P1201" s="81"/>
      <c r="Q1201" s="81"/>
      <c r="R1201" s="81"/>
      <c r="S1201" s="81"/>
    </row>
    <row r="1202" spans="2:19" x14ac:dyDescent="0.25">
      <c r="B1202" s="81"/>
      <c r="C1202" s="81"/>
      <c r="D1202" s="81"/>
      <c r="E1202" s="81"/>
      <c r="F1202" s="81"/>
      <c r="G1202" s="81"/>
      <c r="H1202" s="81"/>
      <c r="I1202" s="81"/>
      <c r="J1202" s="81"/>
      <c r="K1202" s="81"/>
      <c r="L1202" s="81"/>
      <c r="M1202" s="81"/>
      <c r="N1202" s="81"/>
      <c r="O1202" s="81"/>
      <c r="P1202" s="81"/>
      <c r="Q1202" s="81"/>
      <c r="R1202" s="81"/>
      <c r="S1202" s="81"/>
    </row>
    <row r="1203" spans="2:19" x14ac:dyDescent="0.25">
      <c r="B1203" s="81"/>
      <c r="C1203" s="81"/>
      <c r="D1203" s="81"/>
      <c r="E1203" s="81"/>
      <c r="F1203" s="81"/>
      <c r="G1203" s="81"/>
      <c r="H1203" s="81"/>
      <c r="I1203" s="81"/>
      <c r="J1203" s="81"/>
      <c r="K1203" s="81"/>
      <c r="L1203" s="81"/>
      <c r="M1203" s="81"/>
      <c r="N1203" s="81"/>
      <c r="O1203" s="81"/>
      <c r="P1203" s="81"/>
      <c r="Q1203" s="81"/>
      <c r="R1203" s="81"/>
      <c r="S1203" s="81"/>
    </row>
    <row r="1204" spans="2:19" x14ac:dyDescent="0.25">
      <c r="B1204" s="81"/>
      <c r="C1204" s="81"/>
      <c r="D1204" s="81"/>
      <c r="E1204" s="81"/>
      <c r="F1204" s="81"/>
      <c r="G1204" s="81"/>
      <c r="H1204" s="81"/>
      <c r="I1204" s="81"/>
      <c r="J1204" s="81"/>
      <c r="K1204" s="81"/>
      <c r="L1204" s="81"/>
      <c r="M1204" s="81"/>
      <c r="N1204" s="81"/>
      <c r="O1204" s="81"/>
      <c r="P1204" s="81"/>
      <c r="Q1204" s="81"/>
      <c r="R1204" s="81"/>
      <c r="S1204" s="81"/>
    </row>
    <row r="1205" spans="2:19" x14ac:dyDescent="0.25">
      <c r="B1205" s="81"/>
      <c r="C1205" s="81"/>
      <c r="D1205" s="81"/>
      <c r="E1205" s="81"/>
      <c r="F1205" s="81"/>
      <c r="G1205" s="81"/>
      <c r="H1205" s="81"/>
      <c r="I1205" s="81"/>
      <c r="J1205" s="81"/>
      <c r="K1205" s="81"/>
      <c r="L1205" s="81"/>
      <c r="M1205" s="81"/>
      <c r="N1205" s="81"/>
      <c r="O1205" s="81"/>
      <c r="P1205" s="81"/>
      <c r="Q1205" s="81"/>
      <c r="R1205" s="81"/>
      <c r="S1205" s="81"/>
    </row>
    <row r="1206" spans="2:19" x14ac:dyDescent="0.25">
      <c r="B1206" s="81"/>
      <c r="C1206" s="81"/>
      <c r="D1206" s="81"/>
      <c r="E1206" s="81"/>
      <c r="F1206" s="81"/>
      <c r="G1206" s="81"/>
      <c r="H1206" s="81"/>
      <c r="I1206" s="81"/>
      <c r="J1206" s="81"/>
      <c r="K1206" s="81"/>
      <c r="L1206" s="81"/>
      <c r="M1206" s="81"/>
      <c r="N1206" s="81"/>
      <c r="O1206" s="81"/>
      <c r="P1206" s="81"/>
      <c r="Q1206" s="81"/>
      <c r="R1206" s="81"/>
      <c r="S1206" s="81"/>
    </row>
    <row r="1207" spans="2:19" x14ac:dyDescent="0.25">
      <c r="B1207" s="81"/>
      <c r="C1207" s="81"/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1"/>
      <c r="O1207" s="81"/>
      <c r="P1207" s="81"/>
      <c r="Q1207" s="81"/>
      <c r="R1207" s="81"/>
      <c r="S1207" s="81"/>
    </row>
    <row r="1208" spans="2:19" x14ac:dyDescent="0.25">
      <c r="B1208" s="81"/>
      <c r="C1208" s="81"/>
      <c r="D1208" s="81"/>
      <c r="E1208" s="81"/>
      <c r="F1208" s="81"/>
      <c r="G1208" s="81"/>
      <c r="H1208" s="81"/>
      <c r="I1208" s="81"/>
      <c r="J1208" s="81"/>
      <c r="K1208" s="81"/>
      <c r="L1208" s="81"/>
      <c r="M1208" s="81"/>
      <c r="N1208" s="81"/>
      <c r="O1208" s="81"/>
      <c r="P1208" s="81"/>
      <c r="Q1208" s="81"/>
      <c r="R1208" s="81"/>
      <c r="S1208" s="81"/>
    </row>
    <row r="1209" spans="2:19" x14ac:dyDescent="0.25">
      <c r="B1209" s="81"/>
      <c r="C1209" s="81"/>
      <c r="D1209" s="81"/>
      <c r="E1209" s="81"/>
      <c r="F1209" s="81"/>
      <c r="G1209" s="81"/>
      <c r="H1209" s="81"/>
      <c r="I1209" s="81"/>
      <c r="J1209" s="81"/>
      <c r="K1209" s="81"/>
      <c r="L1209" s="81"/>
      <c r="M1209" s="81"/>
      <c r="N1209" s="81"/>
      <c r="O1209" s="81"/>
      <c r="P1209" s="81"/>
      <c r="Q1209" s="81"/>
      <c r="R1209" s="81"/>
      <c r="S1209" s="81"/>
    </row>
    <row r="1210" spans="2:19" x14ac:dyDescent="0.25">
      <c r="B1210" s="81"/>
      <c r="C1210" s="81"/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1"/>
      <c r="O1210" s="81"/>
      <c r="P1210" s="81"/>
      <c r="Q1210" s="81"/>
      <c r="R1210" s="81"/>
      <c r="S1210" s="81"/>
    </row>
    <row r="1211" spans="2:19" x14ac:dyDescent="0.25">
      <c r="B1211" s="81"/>
      <c r="C1211" s="81"/>
      <c r="D1211" s="81"/>
      <c r="E1211" s="81"/>
      <c r="F1211" s="81"/>
      <c r="G1211" s="81"/>
      <c r="H1211" s="81"/>
      <c r="I1211" s="81"/>
      <c r="J1211" s="81"/>
      <c r="K1211" s="81"/>
      <c r="L1211" s="81"/>
      <c r="M1211" s="81"/>
      <c r="N1211" s="81"/>
      <c r="O1211" s="81"/>
      <c r="P1211" s="81"/>
      <c r="Q1211" s="81"/>
      <c r="R1211" s="81"/>
      <c r="S1211" s="81"/>
    </row>
    <row r="1212" spans="2:19" x14ac:dyDescent="0.25">
      <c r="B1212" s="81"/>
      <c r="C1212" s="81"/>
      <c r="D1212" s="81"/>
      <c r="E1212" s="81"/>
      <c r="F1212" s="81"/>
      <c r="G1212" s="81"/>
      <c r="H1212" s="81"/>
      <c r="I1212" s="81"/>
      <c r="J1212" s="81"/>
      <c r="K1212" s="81"/>
      <c r="L1212" s="81"/>
      <c r="M1212" s="81"/>
      <c r="N1212" s="81"/>
      <c r="O1212" s="81"/>
      <c r="P1212" s="81"/>
      <c r="Q1212" s="81"/>
      <c r="R1212" s="81"/>
      <c r="S1212" s="81"/>
    </row>
    <row r="1213" spans="2:19" x14ac:dyDescent="0.25">
      <c r="B1213" s="81"/>
      <c r="C1213" s="81"/>
      <c r="D1213" s="81"/>
      <c r="E1213" s="81"/>
      <c r="F1213" s="81"/>
      <c r="G1213" s="81"/>
      <c r="H1213" s="81"/>
      <c r="I1213" s="81"/>
      <c r="J1213" s="81"/>
      <c r="K1213" s="81"/>
      <c r="L1213" s="81"/>
      <c r="M1213" s="81"/>
      <c r="N1213" s="81"/>
      <c r="O1213" s="81"/>
      <c r="P1213" s="81"/>
      <c r="Q1213" s="81"/>
      <c r="R1213" s="81"/>
      <c r="S1213" s="81"/>
    </row>
    <row r="1214" spans="2:19" x14ac:dyDescent="0.25">
      <c r="B1214" s="81"/>
      <c r="C1214" s="81"/>
      <c r="D1214" s="81"/>
      <c r="E1214" s="81"/>
      <c r="F1214" s="81"/>
      <c r="G1214" s="81"/>
      <c r="H1214" s="81"/>
      <c r="I1214" s="81"/>
      <c r="J1214" s="81"/>
      <c r="K1214" s="81"/>
      <c r="L1214" s="81"/>
      <c r="M1214" s="81"/>
      <c r="N1214" s="81"/>
      <c r="O1214" s="81"/>
      <c r="P1214" s="81"/>
      <c r="Q1214" s="81"/>
      <c r="R1214" s="81"/>
      <c r="S1214" s="81"/>
    </row>
    <row r="1215" spans="2:19" x14ac:dyDescent="0.25">
      <c r="B1215" s="81"/>
      <c r="C1215" s="81"/>
      <c r="D1215" s="81"/>
      <c r="E1215" s="81"/>
      <c r="F1215" s="81"/>
      <c r="G1215" s="81"/>
      <c r="H1215" s="81"/>
      <c r="I1215" s="81"/>
      <c r="J1215" s="81"/>
      <c r="K1215" s="81"/>
      <c r="L1215" s="81"/>
      <c r="M1215" s="81"/>
      <c r="N1215" s="81"/>
      <c r="O1215" s="81"/>
      <c r="P1215" s="81"/>
      <c r="Q1215" s="81"/>
      <c r="R1215" s="81"/>
      <c r="S1215" s="81"/>
    </row>
    <row r="1216" spans="2:19" x14ac:dyDescent="0.25">
      <c r="B1216" s="81"/>
      <c r="C1216" s="81"/>
      <c r="D1216" s="81"/>
      <c r="E1216" s="81"/>
      <c r="F1216" s="81"/>
      <c r="G1216" s="81"/>
      <c r="H1216" s="81"/>
      <c r="I1216" s="81"/>
      <c r="J1216" s="81"/>
      <c r="K1216" s="81"/>
      <c r="L1216" s="81"/>
      <c r="M1216" s="81"/>
      <c r="N1216" s="81"/>
      <c r="O1216" s="81"/>
      <c r="P1216" s="81"/>
      <c r="Q1216" s="81"/>
      <c r="R1216" s="81"/>
      <c r="S1216" s="81"/>
    </row>
    <row r="1217" spans="2:19" x14ac:dyDescent="0.25">
      <c r="B1217" s="81"/>
      <c r="C1217" s="81"/>
      <c r="D1217" s="81"/>
      <c r="E1217" s="81"/>
      <c r="F1217" s="81"/>
      <c r="G1217" s="81"/>
      <c r="H1217" s="81"/>
      <c r="I1217" s="81"/>
      <c r="J1217" s="81"/>
      <c r="K1217" s="81"/>
      <c r="L1217" s="81"/>
      <c r="M1217" s="81"/>
      <c r="N1217" s="81"/>
      <c r="O1217" s="81"/>
      <c r="P1217" s="81"/>
      <c r="Q1217" s="81"/>
      <c r="R1217" s="81"/>
      <c r="S1217" s="81"/>
    </row>
    <row r="1218" spans="2:19" x14ac:dyDescent="0.25">
      <c r="B1218" s="81"/>
      <c r="C1218" s="81"/>
      <c r="D1218" s="81"/>
      <c r="E1218" s="81"/>
      <c r="F1218" s="81"/>
      <c r="G1218" s="81"/>
      <c r="H1218" s="81"/>
      <c r="I1218" s="81"/>
      <c r="J1218" s="81"/>
      <c r="K1218" s="81"/>
      <c r="L1218" s="81"/>
      <c r="M1218" s="81"/>
      <c r="N1218" s="81"/>
      <c r="O1218" s="81"/>
      <c r="P1218" s="81"/>
      <c r="Q1218" s="81"/>
      <c r="R1218" s="81"/>
      <c r="S1218" s="81"/>
    </row>
    <row r="1219" spans="2:19" x14ac:dyDescent="0.25">
      <c r="B1219" s="81"/>
      <c r="C1219" s="81"/>
      <c r="D1219" s="81"/>
      <c r="E1219" s="81"/>
      <c r="F1219" s="81"/>
      <c r="G1219" s="81"/>
      <c r="H1219" s="81"/>
      <c r="I1219" s="81"/>
      <c r="J1219" s="81"/>
      <c r="K1219" s="81"/>
      <c r="L1219" s="81"/>
      <c r="M1219" s="81"/>
      <c r="N1219" s="81"/>
      <c r="O1219" s="81"/>
      <c r="P1219" s="81"/>
      <c r="Q1219" s="81"/>
      <c r="R1219" s="81"/>
      <c r="S1219" s="81"/>
    </row>
    <row r="1220" spans="2:19" x14ac:dyDescent="0.25">
      <c r="B1220" s="81"/>
      <c r="C1220" s="81"/>
      <c r="D1220" s="81"/>
      <c r="E1220" s="81"/>
      <c r="F1220" s="81"/>
      <c r="G1220" s="81"/>
      <c r="H1220" s="81"/>
      <c r="I1220" s="81"/>
      <c r="J1220" s="81"/>
      <c r="K1220" s="81"/>
      <c r="L1220" s="81"/>
      <c r="M1220" s="81"/>
      <c r="N1220" s="81"/>
      <c r="O1220" s="81"/>
      <c r="P1220" s="81"/>
      <c r="Q1220" s="81"/>
      <c r="R1220" s="81"/>
      <c r="S1220" s="81"/>
    </row>
  </sheetData>
  <mergeCells count="12">
    <mergeCell ref="Q4:R5"/>
    <mergeCell ref="S4:S6"/>
    <mergeCell ref="B2:S2"/>
    <mergeCell ref="B3:S3"/>
    <mergeCell ref="B4:B6"/>
    <mergeCell ref="C4:D5"/>
    <mergeCell ref="E4:F5"/>
    <mergeCell ref="G4:H5"/>
    <mergeCell ref="I4:J5"/>
    <mergeCell ref="K4:L5"/>
    <mergeCell ref="M4:N5"/>
    <mergeCell ref="O4:P5"/>
  </mergeCells>
  <printOptions horizontalCentered="1"/>
  <pageMargins left="0.7" right="0.7" top="0.75" bottom="0.75" header="0.3" footer="0.3"/>
  <pageSetup paperSize="9" scale="8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20">
    <tabColor rgb="FF00B050"/>
    <pageSetUpPr fitToPage="1"/>
  </sheetPr>
  <dimension ref="A1:BO658"/>
  <sheetViews>
    <sheetView zoomScale="80" zoomScaleNormal="80" workbookViewId="0">
      <selection activeCell="C6" sqref="C6:L18"/>
    </sheetView>
  </sheetViews>
  <sheetFormatPr defaultColWidth="11.42578125" defaultRowHeight="15" x14ac:dyDescent="0.25"/>
  <cols>
    <col min="1" max="1" width="2.7109375" style="81" customWidth="1"/>
    <col min="2" max="12" width="15.7109375" style="63" customWidth="1"/>
    <col min="13" max="13" width="11.42578125" style="269" customWidth="1"/>
    <col min="14" max="67" width="11.42578125" style="81" customWidth="1"/>
    <col min="68" max="16384" width="11.42578125" style="63"/>
  </cols>
  <sheetData>
    <row r="1" spans="2:13" s="81" customFormat="1" ht="15.75" thickBot="1" x14ac:dyDescent="0.3">
      <c r="M1" s="269"/>
    </row>
    <row r="2" spans="2:13" ht="24.95" customHeight="1" thickTop="1" thickBot="1" x14ac:dyDescent="0.3">
      <c r="B2" s="287" t="s">
        <v>298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2:13" ht="24.95" customHeight="1" thickTop="1" thickBot="1" x14ac:dyDescent="0.3">
      <c r="B3" s="290" t="s">
        <v>248</v>
      </c>
      <c r="C3" s="301" t="s">
        <v>81</v>
      </c>
      <c r="D3" s="301"/>
      <c r="E3" s="301"/>
      <c r="F3" s="301"/>
      <c r="G3" s="301"/>
      <c r="H3" s="301"/>
      <c r="I3" s="301"/>
      <c r="J3" s="301"/>
      <c r="K3" s="302" t="s">
        <v>31</v>
      </c>
      <c r="L3" s="303"/>
    </row>
    <row r="4" spans="2:13" ht="24.95" customHeight="1" thickTop="1" x14ac:dyDescent="0.25">
      <c r="B4" s="291"/>
      <c r="C4" s="293" t="s">
        <v>33</v>
      </c>
      <c r="D4" s="294"/>
      <c r="E4" s="277" t="s">
        <v>193</v>
      </c>
      <c r="F4" s="294"/>
      <c r="G4" s="277" t="s">
        <v>51</v>
      </c>
      <c r="H4" s="294"/>
      <c r="I4" s="297" t="s">
        <v>34</v>
      </c>
      <c r="J4" s="278"/>
      <c r="K4" s="312"/>
      <c r="L4" s="313"/>
    </row>
    <row r="5" spans="2:13" ht="24.95" customHeight="1" thickBot="1" x14ac:dyDescent="0.3">
      <c r="B5" s="292"/>
      <c r="C5" s="255" t="s">
        <v>4</v>
      </c>
      <c r="D5" s="256" t="s">
        <v>5</v>
      </c>
      <c r="E5" s="257" t="s">
        <v>4</v>
      </c>
      <c r="F5" s="256" t="s">
        <v>5</v>
      </c>
      <c r="G5" s="257" t="s">
        <v>4</v>
      </c>
      <c r="H5" s="256" t="s">
        <v>5</v>
      </c>
      <c r="I5" s="257" t="s">
        <v>4</v>
      </c>
      <c r="J5" s="258" t="s">
        <v>5</v>
      </c>
      <c r="K5" s="255" t="s">
        <v>4</v>
      </c>
      <c r="L5" s="259" t="s">
        <v>5</v>
      </c>
    </row>
    <row r="6" spans="2:13" ht="21.95" customHeight="1" thickTop="1" x14ac:dyDescent="0.25">
      <c r="B6" s="160" t="s">
        <v>86</v>
      </c>
      <c r="C6" s="87">
        <v>730</v>
      </c>
      <c r="D6" s="88">
        <v>7.3640673862604658E-2</v>
      </c>
      <c r="E6" s="89">
        <v>1456</v>
      </c>
      <c r="F6" s="88">
        <v>0.14687783718349642</v>
      </c>
      <c r="G6" s="89">
        <v>112</v>
      </c>
      <c r="H6" s="88">
        <v>1.1298295167961263E-2</v>
      </c>
      <c r="I6" s="89">
        <v>0</v>
      </c>
      <c r="J6" s="90">
        <v>0</v>
      </c>
      <c r="K6" s="108">
        <v>2298</v>
      </c>
      <c r="L6" s="109">
        <v>7.4258385574872354E-2</v>
      </c>
    </row>
    <row r="7" spans="2:13" ht="21.95" customHeight="1" x14ac:dyDescent="0.25">
      <c r="B7" s="160" t="s">
        <v>87</v>
      </c>
      <c r="C7" s="87">
        <v>871</v>
      </c>
      <c r="D7" s="88">
        <v>8.7864420457984468E-2</v>
      </c>
      <c r="E7" s="89">
        <v>1638</v>
      </c>
      <c r="F7" s="88">
        <v>0.16523756683143348</v>
      </c>
      <c r="G7" s="89">
        <v>126</v>
      </c>
      <c r="H7" s="88">
        <v>1.2710582063956422E-2</v>
      </c>
      <c r="I7" s="89">
        <v>0</v>
      </c>
      <c r="J7" s="90">
        <v>0</v>
      </c>
      <c r="K7" s="108">
        <v>2635</v>
      </c>
      <c r="L7" s="109">
        <v>8.5148322885025524E-2</v>
      </c>
    </row>
    <row r="8" spans="2:13" ht="21.95" customHeight="1" x14ac:dyDescent="0.25">
      <c r="B8" s="160" t="s">
        <v>88</v>
      </c>
      <c r="C8" s="87">
        <v>914</v>
      </c>
      <c r="D8" s="88">
        <v>9.2202158781398161E-2</v>
      </c>
      <c r="E8" s="89">
        <v>1880</v>
      </c>
      <c r="F8" s="88">
        <v>0.18964995460506406</v>
      </c>
      <c r="G8" s="89">
        <v>125</v>
      </c>
      <c r="H8" s="88">
        <v>1.2609704428528195E-2</v>
      </c>
      <c r="I8" s="89">
        <v>1</v>
      </c>
      <c r="J8" s="90">
        <v>1.0087763542822556E-4</v>
      </c>
      <c r="K8" s="108">
        <v>2920</v>
      </c>
      <c r="L8" s="109">
        <v>9.4357913785303435E-2</v>
      </c>
    </row>
    <row r="9" spans="2:13" ht="21.95" customHeight="1" x14ac:dyDescent="0.25">
      <c r="B9" s="160" t="s">
        <v>89</v>
      </c>
      <c r="C9" s="87">
        <v>715</v>
      </c>
      <c r="D9" s="88">
        <v>7.2127509331181283E-2</v>
      </c>
      <c r="E9" s="89">
        <v>1424</v>
      </c>
      <c r="F9" s="88">
        <v>0.1436497528497932</v>
      </c>
      <c r="G9" s="89">
        <v>88</v>
      </c>
      <c r="H9" s="88">
        <v>8.8772319176838501E-3</v>
      </c>
      <c r="I9" s="89">
        <v>1</v>
      </c>
      <c r="J9" s="90">
        <v>1.0087763542822556E-4</v>
      </c>
      <c r="K9" s="108">
        <v>2228</v>
      </c>
      <c r="L9" s="109">
        <v>7.1996380792347964E-2</v>
      </c>
    </row>
    <row r="10" spans="2:13" ht="21.95" customHeight="1" x14ac:dyDescent="0.25">
      <c r="B10" s="160" t="s">
        <v>90</v>
      </c>
      <c r="C10" s="87">
        <v>1056</v>
      </c>
      <c r="D10" s="88">
        <v>0.10652678301220619</v>
      </c>
      <c r="E10" s="89">
        <v>1957</v>
      </c>
      <c r="F10" s="88">
        <v>0.19741753253303743</v>
      </c>
      <c r="G10" s="89">
        <v>133</v>
      </c>
      <c r="H10" s="88">
        <v>1.3416725511953999E-2</v>
      </c>
      <c r="I10" s="89">
        <v>0</v>
      </c>
      <c r="J10" s="90">
        <v>0</v>
      </c>
      <c r="K10" s="108">
        <v>3146</v>
      </c>
      <c r="L10" s="109">
        <v>0.10166095779745363</v>
      </c>
    </row>
    <row r="11" spans="2:13" ht="21.95" customHeight="1" x14ac:dyDescent="0.25">
      <c r="B11" s="160" t="s">
        <v>91</v>
      </c>
      <c r="C11" s="87">
        <v>1057</v>
      </c>
      <c r="D11" s="88">
        <v>0.10662766064763442</v>
      </c>
      <c r="E11" s="89">
        <v>1816</v>
      </c>
      <c r="F11" s="88">
        <v>0.18319378593765762</v>
      </c>
      <c r="G11" s="89">
        <v>102</v>
      </c>
      <c r="H11" s="88">
        <v>1.0289518813679007E-2</v>
      </c>
      <c r="I11" s="89">
        <v>0</v>
      </c>
      <c r="J11" s="90">
        <v>0</v>
      </c>
      <c r="K11" s="108">
        <v>2975</v>
      </c>
      <c r="L11" s="109">
        <v>9.6135203257286889E-2</v>
      </c>
    </row>
    <row r="12" spans="2:13" ht="21.95" customHeight="1" x14ac:dyDescent="0.25">
      <c r="B12" s="160" t="s">
        <v>92</v>
      </c>
      <c r="C12" s="87">
        <v>505</v>
      </c>
      <c r="D12" s="88">
        <v>5.0943205891253909E-2</v>
      </c>
      <c r="E12" s="89">
        <v>1205</v>
      </c>
      <c r="F12" s="88">
        <v>0.1215575506910118</v>
      </c>
      <c r="G12" s="89">
        <v>58</v>
      </c>
      <c r="H12" s="88">
        <v>5.8509028548370829E-3</v>
      </c>
      <c r="I12" s="89">
        <v>0</v>
      </c>
      <c r="J12" s="90">
        <v>0</v>
      </c>
      <c r="K12" s="108">
        <v>1768</v>
      </c>
      <c r="L12" s="109">
        <v>5.7131777935759062E-2</v>
      </c>
    </row>
    <row r="13" spans="2:13" ht="21.95" customHeight="1" x14ac:dyDescent="0.25">
      <c r="B13" s="160" t="s">
        <v>93</v>
      </c>
      <c r="C13" s="87">
        <v>593</v>
      </c>
      <c r="D13" s="88">
        <v>5.9820437808937761E-2</v>
      </c>
      <c r="E13" s="89">
        <v>1343</v>
      </c>
      <c r="F13" s="88">
        <v>0.13547866438010692</v>
      </c>
      <c r="G13" s="89">
        <v>74</v>
      </c>
      <c r="H13" s="88">
        <v>7.4649450216886914E-3</v>
      </c>
      <c r="I13" s="89">
        <v>1</v>
      </c>
      <c r="J13" s="90">
        <v>1.0087763542822556E-4</v>
      </c>
      <c r="K13" s="108">
        <v>2011</v>
      </c>
      <c r="L13" s="109">
        <v>6.4984165966522331E-2</v>
      </c>
    </row>
    <row r="14" spans="2:13" ht="21.95" customHeight="1" x14ac:dyDescent="0.25">
      <c r="B14" s="160" t="s">
        <v>94</v>
      </c>
      <c r="C14" s="87">
        <v>941</v>
      </c>
      <c r="D14" s="88">
        <v>9.4925854937960255E-2</v>
      </c>
      <c r="E14" s="89">
        <v>1855</v>
      </c>
      <c r="F14" s="88">
        <v>0.18712801371935842</v>
      </c>
      <c r="G14" s="89">
        <v>145</v>
      </c>
      <c r="H14" s="88">
        <v>1.4627257137092706E-2</v>
      </c>
      <c r="I14" s="89">
        <v>0</v>
      </c>
      <c r="J14" s="90">
        <v>0</v>
      </c>
      <c r="K14" s="108">
        <v>2941</v>
      </c>
      <c r="L14" s="109">
        <v>9.5036515220060749E-2</v>
      </c>
    </row>
    <row r="15" spans="2:13" ht="21.95" customHeight="1" x14ac:dyDescent="0.25">
      <c r="B15" s="160" t="s">
        <v>95</v>
      </c>
      <c r="C15" s="87">
        <v>936</v>
      </c>
      <c r="D15" s="88">
        <v>9.4421466760819125E-2</v>
      </c>
      <c r="E15" s="89">
        <v>1937</v>
      </c>
      <c r="F15" s="88">
        <v>0.19539997982447291</v>
      </c>
      <c r="G15" s="89">
        <v>125</v>
      </c>
      <c r="H15" s="88">
        <v>1.2609704428528195E-2</v>
      </c>
      <c r="I15" s="89">
        <v>0</v>
      </c>
      <c r="J15" s="90">
        <v>0</v>
      </c>
      <c r="K15" s="108">
        <v>2998</v>
      </c>
      <c r="L15" s="109">
        <v>9.6878433400116329E-2</v>
      </c>
    </row>
    <row r="16" spans="2:13" ht="21.95" customHeight="1" x14ac:dyDescent="0.25">
      <c r="B16" s="160" t="s">
        <v>96</v>
      </c>
      <c r="C16" s="87">
        <v>798</v>
      </c>
      <c r="D16" s="88">
        <v>8.0500353071723998E-2</v>
      </c>
      <c r="E16" s="89">
        <v>1746</v>
      </c>
      <c r="F16" s="88">
        <v>0.17613235145768183</v>
      </c>
      <c r="G16" s="89">
        <v>107</v>
      </c>
      <c r="H16" s="88">
        <v>1.0793906990820135E-2</v>
      </c>
      <c r="I16" s="89">
        <v>0</v>
      </c>
      <c r="J16" s="90">
        <v>0</v>
      </c>
      <c r="K16" s="108">
        <v>2651</v>
      </c>
      <c r="L16" s="109">
        <v>8.566535254960253E-2</v>
      </c>
    </row>
    <row r="17" spans="2:13" ht="21.95" customHeight="1" thickBot="1" x14ac:dyDescent="0.3">
      <c r="B17" s="160" t="s">
        <v>97</v>
      </c>
      <c r="C17" s="87">
        <v>797</v>
      </c>
      <c r="D17" s="88">
        <v>8.0399475436295775E-2</v>
      </c>
      <c r="E17" s="89">
        <v>1481</v>
      </c>
      <c r="F17" s="88">
        <v>0.14939977806920207</v>
      </c>
      <c r="G17" s="89">
        <v>97</v>
      </c>
      <c r="H17" s="88">
        <v>9.7851306365378792E-3</v>
      </c>
      <c r="I17" s="89">
        <v>0</v>
      </c>
      <c r="J17" s="90">
        <v>0</v>
      </c>
      <c r="K17" s="108">
        <v>2375</v>
      </c>
      <c r="L17" s="109">
        <v>7.6746590835649192E-2</v>
      </c>
    </row>
    <row r="18" spans="2:13" ht="21.95" customHeight="1" thickTop="1" thickBot="1" x14ac:dyDescent="0.3">
      <c r="B18" s="97" t="s">
        <v>31</v>
      </c>
      <c r="C18" s="98">
        <v>9913</v>
      </c>
      <c r="D18" s="99">
        <v>0.99999999999999989</v>
      </c>
      <c r="E18" s="100">
        <v>19738</v>
      </c>
      <c r="F18" s="99">
        <v>1.9911227680823163</v>
      </c>
      <c r="G18" s="100">
        <v>1292</v>
      </c>
      <c r="H18" s="99">
        <v>0.13033390497326741</v>
      </c>
      <c r="I18" s="100">
        <v>3</v>
      </c>
      <c r="J18" s="101">
        <v>3.026329062846767E-4</v>
      </c>
      <c r="K18" s="98">
        <v>30946</v>
      </c>
      <c r="L18" s="110">
        <v>1</v>
      </c>
    </row>
    <row r="19" spans="2:13" s="81" customFormat="1" ht="21.95" customHeight="1" thickTop="1" thickBot="1" x14ac:dyDescent="0.3">
      <c r="B19" s="111"/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269"/>
    </row>
    <row r="20" spans="2:13" s="81" customFormat="1" ht="21.95" customHeight="1" thickTop="1" x14ac:dyDescent="0.25">
      <c r="B20" s="114" t="s">
        <v>217</v>
      </c>
      <c r="C20" s="115"/>
      <c r="D20" s="115"/>
      <c r="E20" s="116"/>
      <c r="F20" s="161"/>
      <c r="G20" s="117"/>
      <c r="H20" s="117"/>
      <c r="I20" s="117"/>
      <c r="J20" s="161"/>
      <c r="K20" s="117"/>
      <c r="L20" s="117"/>
      <c r="M20" s="269"/>
    </row>
    <row r="21" spans="2:13" s="81" customFormat="1" ht="21.95" customHeight="1" thickBot="1" x14ac:dyDescent="0.3">
      <c r="B21" s="119" t="s">
        <v>249</v>
      </c>
      <c r="C21" s="120"/>
      <c r="D21" s="120"/>
      <c r="E21" s="121"/>
      <c r="F21" s="117"/>
      <c r="G21" s="117"/>
      <c r="H21" s="117"/>
      <c r="I21" s="117"/>
      <c r="J21" s="117"/>
      <c r="K21" s="117"/>
      <c r="L21" s="117"/>
      <c r="M21" s="269"/>
    </row>
    <row r="22" spans="2:13" s="81" customFormat="1" ht="15.75" thickTop="1" x14ac:dyDescent="0.25">
      <c r="M22" s="269"/>
    </row>
    <row r="23" spans="2:13" s="81" customFormat="1" x14ac:dyDescent="0.25">
      <c r="M23" s="269"/>
    </row>
    <row r="24" spans="2:13" s="81" customFormat="1" x14ac:dyDescent="0.25">
      <c r="M24" s="269"/>
    </row>
    <row r="25" spans="2:13" s="81" customFormat="1" x14ac:dyDescent="0.25">
      <c r="M25" s="269"/>
    </row>
    <row r="26" spans="2:13" s="81" customFormat="1" x14ac:dyDescent="0.25">
      <c r="M26" s="269"/>
    </row>
    <row r="27" spans="2:13" s="81" customFormat="1" x14ac:dyDescent="0.25">
      <c r="M27" s="269"/>
    </row>
    <row r="28" spans="2:13" s="81" customFormat="1" x14ac:dyDescent="0.25">
      <c r="M28" s="269"/>
    </row>
    <row r="29" spans="2:13" s="81" customFormat="1" x14ac:dyDescent="0.25">
      <c r="M29" s="269"/>
    </row>
    <row r="30" spans="2:13" s="81" customFormat="1" x14ac:dyDescent="0.25">
      <c r="M30" s="269"/>
    </row>
    <row r="31" spans="2:13" s="81" customFormat="1" x14ac:dyDescent="0.25">
      <c r="M31" s="269"/>
    </row>
    <row r="32" spans="2:13" s="81" customFormat="1" x14ac:dyDescent="0.25">
      <c r="M32" s="269"/>
    </row>
    <row r="33" spans="13:13" s="81" customFormat="1" x14ac:dyDescent="0.25">
      <c r="M33" s="269"/>
    </row>
    <row r="34" spans="13:13" s="81" customFormat="1" x14ac:dyDescent="0.25">
      <c r="M34" s="269"/>
    </row>
    <row r="35" spans="13:13" s="81" customFormat="1" x14ac:dyDescent="0.25">
      <c r="M35" s="269"/>
    </row>
    <row r="36" spans="13:13" s="81" customFormat="1" x14ac:dyDescent="0.25">
      <c r="M36" s="269"/>
    </row>
    <row r="37" spans="13:13" s="81" customFormat="1" x14ac:dyDescent="0.25">
      <c r="M37" s="269"/>
    </row>
    <row r="38" spans="13:13" s="81" customFormat="1" x14ac:dyDescent="0.25">
      <c r="M38" s="269"/>
    </row>
    <row r="39" spans="13:13" s="81" customFormat="1" x14ac:dyDescent="0.25">
      <c r="M39" s="269"/>
    </row>
    <row r="40" spans="13:13" s="81" customFormat="1" x14ac:dyDescent="0.25">
      <c r="M40" s="269"/>
    </row>
    <row r="41" spans="13:13" s="81" customFormat="1" x14ac:dyDescent="0.25">
      <c r="M41" s="269"/>
    </row>
    <row r="42" spans="13:13" s="81" customFormat="1" x14ac:dyDescent="0.25">
      <c r="M42" s="269"/>
    </row>
    <row r="43" spans="13:13" s="81" customFormat="1" x14ac:dyDescent="0.25">
      <c r="M43" s="269"/>
    </row>
    <row r="44" spans="13:13" s="81" customFormat="1" x14ac:dyDescent="0.25">
      <c r="M44" s="269"/>
    </row>
    <row r="45" spans="13:13" s="81" customFormat="1" x14ac:dyDescent="0.25">
      <c r="M45" s="269"/>
    </row>
    <row r="46" spans="13:13" s="81" customFormat="1" x14ac:dyDescent="0.25">
      <c r="M46" s="269"/>
    </row>
    <row r="47" spans="13:13" s="81" customFormat="1" x14ac:dyDescent="0.25">
      <c r="M47" s="269"/>
    </row>
    <row r="48" spans="13:13" s="81" customFormat="1" x14ac:dyDescent="0.25">
      <c r="M48" s="269"/>
    </row>
    <row r="49" spans="13:13" s="81" customFormat="1" x14ac:dyDescent="0.25">
      <c r="M49" s="269"/>
    </row>
    <row r="50" spans="13:13" s="81" customFormat="1" x14ac:dyDescent="0.25">
      <c r="M50" s="269"/>
    </row>
    <row r="51" spans="13:13" s="81" customFormat="1" x14ac:dyDescent="0.25">
      <c r="M51" s="269"/>
    </row>
    <row r="52" spans="13:13" s="81" customFormat="1" x14ac:dyDescent="0.25">
      <c r="M52" s="269"/>
    </row>
    <row r="53" spans="13:13" s="81" customFormat="1" x14ac:dyDescent="0.25">
      <c r="M53" s="269"/>
    </row>
    <row r="54" spans="13:13" s="81" customFormat="1" x14ac:dyDescent="0.25">
      <c r="M54" s="269"/>
    </row>
    <row r="55" spans="13:13" s="81" customFormat="1" x14ac:dyDescent="0.25">
      <c r="M55" s="269"/>
    </row>
    <row r="56" spans="13:13" s="81" customFormat="1" x14ac:dyDescent="0.25">
      <c r="M56" s="269"/>
    </row>
    <row r="57" spans="13:13" s="81" customFormat="1" x14ac:dyDescent="0.25">
      <c r="M57" s="269"/>
    </row>
    <row r="58" spans="13:13" s="81" customFormat="1" x14ac:dyDescent="0.25">
      <c r="M58" s="269"/>
    </row>
    <row r="59" spans="13:13" s="81" customFormat="1" x14ac:dyDescent="0.25">
      <c r="M59" s="269"/>
    </row>
    <row r="60" spans="13:13" s="81" customFormat="1" x14ac:dyDescent="0.25">
      <c r="M60" s="269"/>
    </row>
    <row r="61" spans="13:13" s="81" customFormat="1" x14ac:dyDescent="0.25">
      <c r="M61" s="269"/>
    </row>
    <row r="62" spans="13:13" s="81" customFormat="1" x14ac:dyDescent="0.25">
      <c r="M62" s="269"/>
    </row>
    <row r="63" spans="13:13" s="81" customFormat="1" x14ac:dyDescent="0.25">
      <c r="M63" s="269"/>
    </row>
    <row r="64" spans="13:13" s="81" customFormat="1" x14ac:dyDescent="0.25">
      <c r="M64" s="269"/>
    </row>
    <row r="65" spans="13:13" s="81" customFormat="1" x14ac:dyDescent="0.25">
      <c r="M65" s="269"/>
    </row>
    <row r="66" spans="13:13" s="81" customFormat="1" x14ac:dyDescent="0.25">
      <c r="M66" s="269"/>
    </row>
    <row r="67" spans="13:13" s="81" customFormat="1" x14ac:dyDescent="0.25">
      <c r="M67" s="269"/>
    </row>
    <row r="68" spans="13:13" s="81" customFormat="1" x14ac:dyDescent="0.25">
      <c r="M68" s="269"/>
    </row>
    <row r="69" spans="13:13" s="81" customFormat="1" x14ac:dyDescent="0.25">
      <c r="M69" s="269"/>
    </row>
    <row r="70" spans="13:13" s="81" customFormat="1" x14ac:dyDescent="0.25">
      <c r="M70" s="269"/>
    </row>
    <row r="71" spans="13:13" s="81" customFormat="1" x14ac:dyDescent="0.25">
      <c r="M71" s="269"/>
    </row>
    <row r="72" spans="13:13" s="81" customFormat="1" x14ac:dyDescent="0.25">
      <c r="M72" s="269"/>
    </row>
    <row r="73" spans="13:13" s="81" customFormat="1" x14ac:dyDescent="0.25">
      <c r="M73" s="269"/>
    </row>
    <row r="74" spans="13:13" s="81" customFormat="1" x14ac:dyDescent="0.25">
      <c r="M74" s="269"/>
    </row>
    <row r="75" spans="13:13" s="81" customFormat="1" x14ac:dyDescent="0.25">
      <c r="M75" s="269"/>
    </row>
    <row r="76" spans="13:13" s="81" customFormat="1" x14ac:dyDescent="0.25">
      <c r="M76" s="269"/>
    </row>
    <row r="77" spans="13:13" s="81" customFormat="1" x14ac:dyDescent="0.25">
      <c r="M77" s="269"/>
    </row>
    <row r="78" spans="13:13" s="81" customFormat="1" x14ac:dyDescent="0.25">
      <c r="M78" s="269"/>
    </row>
    <row r="79" spans="13:13" s="81" customFormat="1" x14ac:dyDescent="0.25">
      <c r="M79" s="269"/>
    </row>
    <row r="80" spans="13:13" s="81" customFormat="1" x14ac:dyDescent="0.25">
      <c r="M80" s="269"/>
    </row>
    <row r="81" spans="13:13" s="81" customFormat="1" x14ac:dyDescent="0.25">
      <c r="M81" s="269"/>
    </row>
    <row r="82" spans="13:13" s="81" customFormat="1" x14ac:dyDescent="0.25">
      <c r="M82" s="269"/>
    </row>
    <row r="83" spans="13:13" s="81" customFormat="1" x14ac:dyDescent="0.25">
      <c r="M83" s="269"/>
    </row>
    <row r="84" spans="13:13" s="81" customFormat="1" x14ac:dyDescent="0.25">
      <c r="M84" s="269"/>
    </row>
    <row r="85" spans="13:13" s="81" customFormat="1" x14ac:dyDescent="0.25">
      <c r="M85" s="269"/>
    </row>
    <row r="86" spans="13:13" s="81" customFormat="1" x14ac:dyDescent="0.25">
      <c r="M86" s="269"/>
    </row>
    <row r="87" spans="13:13" s="81" customFormat="1" x14ac:dyDescent="0.25">
      <c r="M87" s="269"/>
    </row>
    <row r="88" spans="13:13" s="81" customFormat="1" x14ac:dyDescent="0.25">
      <c r="M88" s="269"/>
    </row>
    <row r="89" spans="13:13" s="81" customFormat="1" x14ac:dyDescent="0.25">
      <c r="M89" s="269"/>
    </row>
    <row r="90" spans="13:13" s="81" customFormat="1" x14ac:dyDescent="0.25">
      <c r="M90" s="269"/>
    </row>
    <row r="91" spans="13:13" s="81" customFormat="1" x14ac:dyDescent="0.25">
      <c r="M91" s="269"/>
    </row>
    <row r="92" spans="13:13" s="81" customFormat="1" x14ac:dyDescent="0.25">
      <c r="M92" s="269"/>
    </row>
    <row r="93" spans="13:13" s="81" customFormat="1" x14ac:dyDescent="0.25">
      <c r="M93" s="269"/>
    </row>
    <row r="94" spans="13:13" s="81" customFormat="1" x14ac:dyDescent="0.25">
      <c r="M94" s="269"/>
    </row>
    <row r="95" spans="13:13" s="81" customFormat="1" x14ac:dyDescent="0.25">
      <c r="M95" s="269"/>
    </row>
    <row r="96" spans="13:13" s="81" customFormat="1" x14ac:dyDescent="0.25">
      <c r="M96" s="269"/>
    </row>
    <row r="97" spans="13:13" s="81" customFormat="1" x14ac:dyDescent="0.25">
      <c r="M97" s="269"/>
    </row>
    <row r="98" spans="13:13" s="81" customFormat="1" x14ac:dyDescent="0.25">
      <c r="M98" s="269"/>
    </row>
    <row r="99" spans="13:13" s="81" customFormat="1" x14ac:dyDescent="0.25">
      <c r="M99" s="269"/>
    </row>
    <row r="100" spans="13:13" s="81" customFormat="1" x14ac:dyDescent="0.25">
      <c r="M100" s="269"/>
    </row>
    <row r="101" spans="13:13" s="81" customFormat="1" x14ac:dyDescent="0.25">
      <c r="M101" s="269"/>
    </row>
    <row r="102" spans="13:13" s="81" customFormat="1" x14ac:dyDescent="0.25">
      <c r="M102" s="269"/>
    </row>
    <row r="103" spans="13:13" s="81" customFormat="1" x14ac:dyDescent="0.25">
      <c r="M103" s="269"/>
    </row>
    <row r="104" spans="13:13" s="81" customFormat="1" x14ac:dyDescent="0.25">
      <c r="M104" s="269"/>
    </row>
    <row r="105" spans="13:13" s="81" customFormat="1" x14ac:dyDescent="0.25">
      <c r="M105" s="269"/>
    </row>
    <row r="106" spans="13:13" s="81" customFormat="1" x14ac:dyDescent="0.25">
      <c r="M106" s="269"/>
    </row>
    <row r="107" spans="13:13" s="81" customFormat="1" x14ac:dyDescent="0.25">
      <c r="M107" s="269"/>
    </row>
    <row r="108" spans="13:13" s="81" customFormat="1" x14ac:dyDescent="0.25">
      <c r="M108" s="269"/>
    </row>
    <row r="109" spans="13:13" s="81" customFormat="1" x14ac:dyDescent="0.25">
      <c r="M109" s="269"/>
    </row>
    <row r="110" spans="13:13" s="81" customFormat="1" x14ac:dyDescent="0.25">
      <c r="M110" s="269"/>
    </row>
    <row r="111" spans="13:13" s="81" customFormat="1" x14ac:dyDescent="0.25">
      <c r="M111" s="269"/>
    </row>
    <row r="112" spans="13:13" s="81" customFormat="1" x14ac:dyDescent="0.25">
      <c r="M112" s="269"/>
    </row>
    <row r="113" spans="13:13" s="81" customFormat="1" x14ac:dyDescent="0.25">
      <c r="M113" s="269"/>
    </row>
    <row r="114" spans="13:13" s="81" customFormat="1" x14ac:dyDescent="0.25">
      <c r="M114" s="269"/>
    </row>
    <row r="115" spans="13:13" s="81" customFormat="1" x14ac:dyDescent="0.25">
      <c r="M115" s="269"/>
    </row>
    <row r="116" spans="13:13" s="81" customFormat="1" x14ac:dyDescent="0.25">
      <c r="M116" s="269"/>
    </row>
    <row r="117" spans="13:13" s="81" customFormat="1" x14ac:dyDescent="0.25">
      <c r="M117" s="269"/>
    </row>
    <row r="118" spans="13:13" s="81" customFormat="1" x14ac:dyDescent="0.25">
      <c r="M118" s="269"/>
    </row>
    <row r="119" spans="13:13" s="81" customFormat="1" x14ac:dyDescent="0.25">
      <c r="M119" s="269"/>
    </row>
    <row r="120" spans="13:13" s="81" customFormat="1" x14ac:dyDescent="0.25">
      <c r="M120" s="269"/>
    </row>
    <row r="121" spans="13:13" s="81" customFormat="1" x14ac:dyDescent="0.25">
      <c r="M121" s="269"/>
    </row>
    <row r="122" spans="13:13" s="81" customFormat="1" x14ac:dyDescent="0.25">
      <c r="M122" s="269"/>
    </row>
    <row r="123" spans="13:13" s="81" customFormat="1" x14ac:dyDescent="0.25">
      <c r="M123" s="269"/>
    </row>
    <row r="124" spans="13:13" s="81" customFormat="1" x14ac:dyDescent="0.25">
      <c r="M124" s="269"/>
    </row>
    <row r="125" spans="13:13" s="81" customFormat="1" x14ac:dyDescent="0.25">
      <c r="M125" s="269"/>
    </row>
    <row r="126" spans="13:13" s="81" customFormat="1" x14ac:dyDescent="0.25">
      <c r="M126" s="269"/>
    </row>
    <row r="127" spans="13:13" s="81" customFormat="1" x14ac:dyDescent="0.25">
      <c r="M127" s="269"/>
    </row>
    <row r="128" spans="13:13" s="81" customFormat="1" x14ac:dyDescent="0.25">
      <c r="M128" s="269"/>
    </row>
    <row r="129" spans="13:13" s="81" customFormat="1" x14ac:dyDescent="0.25">
      <c r="M129" s="269"/>
    </row>
    <row r="130" spans="13:13" s="81" customFormat="1" x14ac:dyDescent="0.25">
      <c r="M130" s="269"/>
    </row>
    <row r="131" spans="13:13" s="81" customFormat="1" x14ac:dyDescent="0.25">
      <c r="M131" s="269"/>
    </row>
    <row r="132" spans="13:13" s="81" customFormat="1" x14ac:dyDescent="0.25">
      <c r="M132" s="269"/>
    </row>
    <row r="133" spans="13:13" s="81" customFormat="1" x14ac:dyDescent="0.25">
      <c r="M133" s="269"/>
    </row>
    <row r="134" spans="13:13" s="81" customFormat="1" x14ac:dyDescent="0.25">
      <c r="M134" s="269"/>
    </row>
    <row r="135" spans="13:13" s="81" customFormat="1" x14ac:dyDescent="0.25">
      <c r="M135" s="269"/>
    </row>
    <row r="136" spans="13:13" s="81" customFormat="1" x14ac:dyDescent="0.25">
      <c r="M136" s="269"/>
    </row>
    <row r="137" spans="13:13" s="81" customFormat="1" x14ac:dyDescent="0.25">
      <c r="M137" s="269"/>
    </row>
    <row r="138" spans="13:13" s="81" customFormat="1" x14ac:dyDescent="0.25">
      <c r="M138" s="269"/>
    </row>
    <row r="139" spans="13:13" s="81" customFormat="1" x14ac:dyDescent="0.25">
      <c r="M139" s="269"/>
    </row>
    <row r="140" spans="13:13" s="81" customFormat="1" x14ac:dyDescent="0.25">
      <c r="M140" s="269"/>
    </row>
    <row r="141" spans="13:13" s="81" customFormat="1" x14ac:dyDescent="0.25">
      <c r="M141" s="269"/>
    </row>
    <row r="142" spans="13:13" s="81" customFormat="1" x14ac:dyDescent="0.25">
      <c r="M142" s="269"/>
    </row>
    <row r="143" spans="13:13" s="81" customFormat="1" x14ac:dyDescent="0.25">
      <c r="M143" s="269"/>
    </row>
    <row r="144" spans="13:13" s="81" customFormat="1" x14ac:dyDescent="0.25">
      <c r="M144" s="269"/>
    </row>
    <row r="145" spans="13:13" s="81" customFormat="1" x14ac:dyDescent="0.25">
      <c r="M145" s="269"/>
    </row>
    <row r="146" spans="13:13" s="81" customFormat="1" x14ac:dyDescent="0.25">
      <c r="M146" s="269"/>
    </row>
    <row r="147" spans="13:13" s="81" customFormat="1" x14ac:dyDescent="0.25">
      <c r="M147" s="269"/>
    </row>
    <row r="148" spans="13:13" s="81" customFormat="1" x14ac:dyDescent="0.25">
      <c r="M148" s="269"/>
    </row>
    <row r="149" spans="13:13" s="81" customFormat="1" x14ac:dyDescent="0.25">
      <c r="M149" s="269"/>
    </row>
    <row r="150" spans="13:13" s="81" customFormat="1" x14ac:dyDescent="0.25">
      <c r="M150" s="269"/>
    </row>
    <row r="151" spans="13:13" s="81" customFormat="1" x14ac:dyDescent="0.25">
      <c r="M151" s="269"/>
    </row>
    <row r="152" spans="13:13" s="81" customFormat="1" x14ac:dyDescent="0.25">
      <c r="M152" s="269"/>
    </row>
    <row r="153" spans="13:13" s="81" customFormat="1" x14ac:dyDescent="0.25">
      <c r="M153" s="269"/>
    </row>
    <row r="154" spans="13:13" s="81" customFormat="1" x14ac:dyDescent="0.25">
      <c r="M154" s="269"/>
    </row>
    <row r="155" spans="13:13" s="81" customFormat="1" x14ac:dyDescent="0.25">
      <c r="M155" s="269"/>
    </row>
    <row r="156" spans="13:13" s="81" customFormat="1" x14ac:dyDescent="0.25">
      <c r="M156" s="269"/>
    </row>
    <row r="157" spans="13:13" s="81" customFormat="1" x14ac:dyDescent="0.25">
      <c r="M157" s="269"/>
    </row>
    <row r="158" spans="13:13" s="81" customFormat="1" x14ac:dyDescent="0.25">
      <c r="M158" s="269"/>
    </row>
    <row r="159" spans="13:13" s="81" customFormat="1" x14ac:dyDescent="0.25">
      <c r="M159" s="269"/>
    </row>
    <row r="160" spans="13:13" s="81" customFormat="1" x14ac:dyDescent="0.25">
      <c r="M160" s="269"/>
    </row>
    <row r="161" spans="13:13" s="81" customFormat="1" x14ac:dyDescent="0.25">
      <c r="M161" s="269"/>
    </row>
    <row r="162" spans="13:13" s="81" customFormat="1" x14ac:dyDescent="0.25">
      <c r="M162" s="269"/>
    </row>
    <row r="163" spans="13:13" s="81" customFormat="1" x14ac:dyDescent="0.25">
      <c r="M163" s="269"/>
    </row>
    <row r="164" spans="13:13" s="81" customFormat="1" x14ac:dyDescent="0.25">
      <c r="M164" s="269"/>
    </row>
    <row r="165" spans="13:13" s="81" customFormat="1" x14ac:dyDescent="0.25">
      <c r="M165" s="269"/>
    </row>
    <row r="166" spans="13:13" s="81" customFormat="1" x14ac:dyDescent="0.25">
      <c r="M166" s="269"/>
    </row>
    <row r="167" spans="13:13" s="81" customFormat="1" x14ac:dyDescent="0.25">
      <c r="M167" s="269"/>
    </row>
    <row r="168" spans="13:13" s="81" customFormat="1" x14ac:dyDescent="0.25">
      <c r="M168" s="269"/>
    </row>
    <row r="169" spans="13:13" s="81" customFormat="1" x14ac:dyDescent="0.25">
      <c r="M169" s="269"/>
    </row>
    <row r="170" spans="13:13" s="81" customFormat="1" x14ac:dyDescent="0.25">
      <c r="M170" s="269"/>
    </row>
    <row r="171" spans="13:13" s="81" customFormat="1" x14ac:dyDescent="0.25">
      <c r="M171" s="269"/>
    </row>
    <row r="172" spans="13:13" s="81" customFormat="1" x14ac:dyDescent="0.25">
      <c r="M172" s="269"/>
    </row>
    <row r="173" spans="13:13" s="81" customFormat="1" x14ac:dyDescent="0.25">
      <c r="M173" s="269"/>
    </row>
    <row r="174" spans="13:13" s="81" customFormat="1" x14ac:dyDescent="0.25">
      <c r="M174" s="269"/>
    </row>
    <row r="175" spans="13:13" s="81" customFormat="1" x14ac:dyDescent="0.25">
      <c r="M175" s="269"/>
    </row>
    <row r="176" spans="13:13" s="81" customFormat="1" x14ac:dyDescent="0.25">
      <c r="M176" s="269"/>
    </row>
    <row r="177" spans="13:13" s="81" customFormat="1" x14ac:dyDescent="0.25">
      <c r="M177" s="269"/>
    </row>
    <row r="178" spans="13:13" s="81" customFormat="1" x14ac:dyDescent="0.25">
      <c r="M178" s="269"/>
    </row>
    <row r="179" spans="13:13" s="81" customFormat="1" x14ac:dyDescent="0.25">
      <c r="M179" s="269"/>
    </row>
    <row r="180" spans="13:13" s="81" customFormat="1" x14ac:dyDescent="0.25">
      <c r="M180" s="269"/>
    </row>
    <row r="181" spans="13:13" s="81" customFormat="1" x14ac:dyDescent="0.25">
      <c r="M181" s="269"/>
    </row>
    <row r="182" spans="13:13" s="81" customFormat="1" x14ac:dyDescent="0.25">
      <c r="M182" s="269"/>
    </row>
    <row r="183" spans="13:13" s="81" customFormat="1" x14ac:dyDescent="0.25">
      <c r="M183" s="269"/>
    </row>
    <row r="184" spans="13:13" s="81" customFormat="1" x14ac:dyDescent="0.25">
      <c r="M184" s="269"/>
    </row>
    <row r="185" spans="13:13" s="81" customFormat="1" x14ac:dyDescent="0.25">
      <c r="M185" s="269"/>
    </row>
    <row r="186" spans="13:13" s="81" customFormat="1" x14ac:dyDescent="0.25">
      <c r="M186" s="269"/>
    </row>
    <row r="187" spans="13:13" s="81" customFormat="1" x14ac:dyDescent="0.25">
      <c r="M187" s="269"/>
    </row>
    <row r="188" spans="13:13" s="81" customFormat="1" x14ac:dyDescent="0.25">
      <c r="M188" s="269"/>
    </row>
    <row r="189" spans="13:13" s="81" customFormat="1" x14ac:dyDescent="0.25">
      <c r="M189" s="269"/>
    </row>
    <row r="190" spans="13:13" s="81" customFormat="1" x14ac:dyDescent="0.25">
      <c r="M190" s="269"/>
    </row>
    <row r="191" spans="13:13" s="81" customFormat="1" x14ac:dyDescent="0.25">
      <c r="M191" s="269"/>
    </row>
    <row r="192" spans="13:13" s="81" customFormat="1" x14ac:dyDescent="0.25">
      <c r="M192" s="269"/>
    </row>
    <row r="193" spans="13:13" s="81" customFormat="1" x14ac:dyDescent="0.25">
      <c r="M193" s="269"/>
    </row>
    <row r="194" spans="13:13" s="81" customFormat="1" x14ac:dyDescent="0.25">
      <c r="M194" s="269"/>
    </row>
    <row r="195" spans="13:13" s="81" customFormat="1" x14ac:dyDescent="0.25">
      <c r="M195" s="269"/>
    </row>
    <row r="196" spans="13:13" s="81" customFormat="1" x14ac:dyDescent="0.25">
      <c r="M196" s="269"/>
    </row>
    <row r="197" spans="13:13" s="81" customFormat="1" x14ac:dyDescent="0.25">
      <c r="M197" s="269"/>
    </row>
    <row r="198" spans="13:13" s="81" customFormat="1" x14ac:dyDescent="0.25">
      <c r="M198" s="269"/>
    </row>
    <row r="199" spans="13:13" s="81" customFormat="1" x14ac:dyDescent="0.25">
      <c r="M199" s="269"/>
    </row>
    <row r="200" spans="13:13" s="81" customFormat="1" x14ac:dyDescent="0.25">
      <c r="M200" s="269"/>
    </row>
    <row r="201" spans="13:13" s="81" customFormat="1" x14ac:dyDescent="0.25">
      <c r="M201" s="269"/>
    </row>
    <row r="202" spans="13:13" s="81" customFormat="1" x14ac:dyDescent="0.25">
      <c r="M202" s="269"/>
    </row>
    <row r="203" spans="13:13" s="81" customFormat="1" x14ac:dyDescent="0.25">
      <c r="M203" s="269"/>
    </row>
    <row r="204" spans="13:13" s="81" customFormat="1" x14ac:dyDescent="0.25">
      <c r="M204" s="269"/>
    </row>
    <row r="205" spans="13:13" s="81" customFormat="1" x14ac:dyDescent="0.25">
      <c r="M205" s="269"/>
    </row>
    <row r="206" spans="13:13" s="81" customFormat="1" x14ac:dyDescent="0.25">
      <c r="M206" s="269"/>
    </row>
    <row r="207" spans="13:13" s="81" customFormat="1" x14ac:dyDescent="0.25">
      <c r="M207" s="269"/>
    </row>
    <row r="208" spans="13:13" s="81" customFormat="1" x14ac:dyDescent="0.25">
      <c r="M208" s="269"/>
    </row>
    <row r="209" spans="13:13" s="81" customFormat="1" x14ac:dyDescent="0.25">
      <c r="M209" s="269"/>
    </row>
    <row r="210" spans="13:13" s="81" customFormat="1" x14ac:dyDescent="0.25">
      <c r="M210" s="269"/>
    </row>
    <row r="211" spans="13:13" s="81" customFormat="1" x14ac:dyDescent="0.25">
      <c r="M211" s="269"/>
    </row>
    <row r="212" spans="13:13" s="81" customFormat="1" x14ac:dyDescent="0.25">
      <c r="M212" s="269"/>
    </row>
    <row r="213" spans="13:13" s="81" customFormat="1" x14ac:dyDescent="0.25">
      <c r="M213" s="269"/>
    </row>
    <row r="214" spans="13:13" s="81" customFormat="1" x14ac:dyDescent="0.25">
      <c r="M214" s="269"/>
    </row>
    <row r="215" spans="13:13" s="81" customFormat="1" x14ac:dyDescent="0.25">
      <c r="M215" s="269"/>
    </row>
    <row r="216" spans="13:13" s="81" customFormat="1" x14ac:dyDescent="0.25">
      <c r="M216" s="269"/>
    </row>
    <row r="217" spans="13:13" s="81" customFormat="1" x14ac:dyDescent="0.25">
      <c r="M217" s="269"/>
    </row>
    <row r="218" spans="13:13" s="81" customFormat="1" x14ac:dyDescent="0.25">
      <c r="M218" s="269"/>
    </row>
    <row r="219" spans="13:13" s="81" customFormat="1" x14ac:dyDescent="0.25">
      <c r="M219" s="269"/>
    </row>
    <row r="220" spans="13:13" s="81" customFormat="1" x14ac:dyDescent="0.25">
      <c r="M220" s="269"/>
    </row>
    <row r="221" spans="13:13" s="81" customFormat="1" x14ac:dyDescent="0.25">
      <c r="M221" s="269"/>
    </row>
    <row r="222" spans="13:13" s="81" customFormat="1" x14ac:dyDescent="0.25">
      <c r="M222" s="269"/>
    </row>
    <row r="223" spans="13:13" s="81" customFormat="1" x14ac:dyDescent="0.25">
      <c r="M223" s="269"/>
    </row>
    <row r="224" spans="13:13" s="81" customFormat="1" x14ac:dyDescent="0.25">
      <c r="M224" s="269"/>
    </row>
    <row r="225" spans="13:13" s="81" customFormat="1" x14ac:dyDescent="0.25">
      <c r="M225" s="269"/>
    </row>
    <row r="226" spans="13:13" s="81" customFormat="1" x14ac:dyDescent="0.25">
      <c r="M226" s="269"/>
    </row>
    <row r="227" spans="13:13" s="81" customFormat="1" x14ac:dyDescent="0.25">
      <c r="M227" s="269"/>
    </row>
    <row r="228" spans="13:13" s="81" customFormat="1" x14ac:dyDescent="0.25">
      <c r="M228" s="269"/>
    </row>
    <row r="229" spans="13:13" s="81" customFormat="1" x14ac:dyDescent="0.25">
      <c r="M229" s="269"/>
    </row>
    <row r="230" spans="13:13" s="81" customFormat="1" x14ac:dyDescent="0.25">
      <c r="M230" s="269"/>
    </row>
    <row r="231" spans="13:13" s="81" customFormat="1" x14ac:dyDescent="0.25">
      <c r="M231" s="269"/>
    </row>
    <row r="232" spans="13:13" s="81" customFormat="1" x14ac:dyDescent="0.25">
      <c r="M232" s="269"/>
    </row>
    <row r="233" spans="13:13" s="81" customFormat="1" x14ac:dyDescent="0.25">
      <c r="M233" s="269"/>
    </row>
    <row r="234" spans="13:13" s="81" customFormat="1" x14ac:dyDescent="0.25">
      <c r="M234" s="269"/>
    </row>
    <row r="235" spans="13:13" s="81" customFormat="1" x14ac:dyDescent="0.25">
      <c r="M235" s="269"/>
    </row>
    <row r="236" spans="13:13" s="81" customFormat="1" x14ac:dyDescent="0.25">
      <c r="M236" s="269"/>
    </row>
    <row r="237" spans="13:13" s="81" customFormat="1" x14ac:dyDescent="0.25">
      <c r="M237" s="269"/>
    </row>
    <row r="238" spans="13:13" s="81" customFormat="1" x14ac:dyDescent="0.25">
      <c r="M238" s="269"/>
    </row>
    <row r="239" spans="13:13" s="81" customFormat="1" x14ac:dyDescent="0.25">
      <c r="M239" s="269"/>
    </row>
    <row r="240" spans="13:13" s="81" customFormat="1" x14ac:dyDescent="0.25">
      <c r="M240" s="269"/>
    </row>
    <row r="241" spans="13:13" s="81" customFormat="1" x14ac:dyDescent="0.25">
      <c r="M241" s="269"/>
    </row>
    <row r="242" spans="13:13" s="81" customFormat="1" x14ac:dyDescent="0.25">
      <c r="M242" s="269"/>
    </row>
    <row r="243" spans="13:13" s="81" customFormat="1" x14ac:dyDescent="0.25">
      <c r="M243" s="269"/>
    </row>
    <row r="244" spans="13:13" s="81" customFormat="1" x14ac:dyDescent="0.25">
      <c r="M244" s="269"/>
    </row>
    <row r="245" spans="13:13" s="81" customFormat="1" x14ac:dyDescent="0.25">
      <c r="M245" s="269"/>
    </row>
    <row r="246" spans="13:13" s="81" customFormat="1" x14ac:dyDescent="0.25">
      <c r="M246" s="269"/>
    </row>
    <row r="247" spans="13:13" s="81" customFormat="1" x14ac:dyDescent="0.25">
      <c r="M247" s="269"/>
    </row>
    <row r="248" spans="13:13" s="81" customFormat="1" x14ac:dyDescent="0.25">
      <c r="M248" s="269"/>
    </row>
    <row r="249" spans="13:13" s="81" customFormat="1" x14ac:dyDescent="0.25">
      <c r="M249" s="269"/>
    </row>
    <row r="250" spans="13:13" s="81" customFormat="1" x14ac:dyDescent="0.25">
      <c r="M250" s="269"/>
    </row>
    <row r="251" spans="13:13" s="81" customFormat="1" x14ac:dyDescent="0.25">
      <c r="M251" s="269"/>
    </row>
    <row r="252" spans="13:13" s="81" customFormat="1" x14ac:dyDescent="0.25">
      <c r="M252" s="269"/>
    </row>
    <row r="253" spans="13:13" s="81" customFormat="1" x14ac:dyDescent="0.25">
      <c r="M253" s="269"/>
    </row>
    <row r="254" spans="13:13" s="81" customFormat="1" x14ac:dyDescent="0.25">
      <c r="M254" s="269"/>
    </row>
    <row r="255" spans="13:13" s="81" customFormat="1" x14ac:dyDescent="0.25">
      <c r="M255" s="269"/>
    </row>
    <row r="256" spans="13:13" s="81" customFormat="1" x14ac:dyDescent="0.25">
      <c r="M256" s="269"/>
    </row>
    <row r="257" spans="13:13" s="81" customFormat="1" x14ac:dyDescent="0.25">
      <c r="M257" s="269"/>
    </row>
    <row r="258" spans="13:13" s="81" customFormat="1" x14ac:dyDescent="0.25">
      <c r="M258" s="269"/>
    </row>
    <row r="259" spans="13:13" s="81" customFormat="1" x14ac:dyDescent="0.25">
      <c r="M259" s="269"/>
    </row>
    <row r="260" spans="13:13" s="81" customFormat="1" x14ac:dyDescent="0.25">
      <c r="M260" s="269"/>
    </row>
    <row r="261" spans="13:13" s="81" customFormat="1" x14ac:dyDescent="0.25">
      <c r="M261" s="269"/>
    </row>
    <row r="262" spans="13:13" s="81" customFormat="1" x14ac:dyDescent="0.25">
      <c r="M262" s="269"/>
    </row>
    <row r="263" spans="13:13" s="81" customFormat="1" x14ac:dyDescent="0.25">
      <c r="M263" s="269"/>
    </row>
    <row r="264" spans="13:13" s="81" customFormat="1" x14ac:dyDescent="0.25">
      <c r="M264" s="269"/>
    </row>
    <row r="265" spans="13:13" s="81" customFormat="1" x14ac:dyDescent="0.25">
      <c r="M265" s="269"/>
    </row>
    <row r="266" spans="13:13" s="81" customFormat="1" x14ac:dyDescent="0.25">
      <c r="M266" s="269"/>
    </row>
    <row r="267" spans="13:13" s="81" customFormat="1" x14ac:dyDescent="0.25">
      <c r="M267" s="269"/>
    </row>
    <row r="268" spans="13:13" s="81" customFormat="1" x14ac:dyDescent="0.25">
      <c r="M268" s="269"/>
    </row>
    <row r="269" spans="13:13" s="81" customFormat="1" x14ac:dyDescent="0.25">
      <c r="M269" s="269"/>
    </row>
    <row r="270" spans="13:13" s="81" customFormat="1" x14ac:dyDescent="0.25">
      <c r="M270" s="269"/>
    </row>
    <row r="271" spans="13:13" s="81" customFormat="1" x14ac:dyDescent="0.25">
      <c r="M271" s="269"/>
    </row>
    <row r="272" spans="13:13" s="81" customFormat="1" x14ac:dyDescent="0.25">
      <c r="M272" s="269"/>
    </row>
    <row r="273" spans="13:13" s="81" customFormat="1" x14ac:dyDescent="0.25">
      <c r="M273" s="269"/>
    </row>
    <row r="274" spans="13:13" s="81" customFormat="1" x14ac:dyDescent="0.25">
      <c r="M274" s="269"/>
    </row>
    <row r="275" spans="13:13" s="81" customFormat="1" x14ac:dyDescent="0.25">
      <c r="M275" s="269"/>
    </row>
    <row r="276" spans="13:13" s="81" customFormat="1" x14ac:dyDescent="0.25">
      <c r="M276" s="269"/>
    </row>
    <row r="277" spans="13:13" s="81" customFormat="1" x14ac:dyDescent="0.25">
      <c r="M277" s="269"/>
    </row>
    <row r="278" spans="13:13" s="81" customFormat="1" x14ac:dyDescent="0.25">
      <c r="M278" s="269"/>
    </row>
    <row r="279" spans="13:13" s="81" customFormat="1" x14ac:dyDescent="0.25">
      <c r="M279" s="269"/>
    </row>
    <row r="280" spans="13:13" s="81" customFormat="1" x14ac:dyDescent="0.25">
      <c r="M280" s="269"/>
    </row>
    <row r="281" spans="13:13" s="81" customFormat="1" x14ac:dyDescent="0.25">
      <c r="M281" s="269"/>
    </row>
    <row r="282" spans="13:13" s="81" customFormat="1" x14ac:dyDescent="0.25">
      <c r="M282" s="269"/>
    </row>
    <row r="283" spans="13:13" s="81" customFormat="1" x14ac:dyDescent="0.25">
      <c r="M283" s="269"/>
    </row>
    <row r="284" spans="13:13" s="81" customFormat="1" x14ac:dyDescent="0.25">
      <c r="M284" s="269"/>
    </row>
    <row r="285" spans="13:13" s="81" customFormat="1" x14ac:dyDescent="0.25">
      <c r="M285" s="269"/>
    </row>
    <row r="286" spans="13:13" s="81" customFormat="1" x14ac:dyDescent="0.25">
      <c r="M286" s="269"/>
    </row>
    <row r="287" spans="13:13" s="81" customFormat="1" x14ac:dyDescent="0.25">
      <c r="M287" s="269"/>
    </row>
    <row r="288" spans="13:13" s="81" customFormat="1" x14ac:dyDescent="0.25">
      <c r="M288" s="269"/>
    </row>
    <row r="289" spans="13:13" s="81" customFormat="1" x14ac:dyDescent="0.25">
      <c r="M289" s="269"/>
    </row>
    <row r="290" spans="13:13" s="81" customFormat="1" x14ac:dyDescent="0.25">
      <c r="M290" s="269"/>
    </row>
    <row r="291" spans="13:13" s="81" customFormat="1" x14ac:dyDescent="0.25">
      <c r="M291" s="269"/>
    </row>
    <row r="292" spans="13:13" s="81" customFormat="1" x14ac:dyDescent="0.25">
      <c r="M292" s="269"/>
    </row>
    <row r="293" spans="13:13" s="81" customFormat="1" x14ac:dyDescent="0.25">
      <c r="M293" s="269"/>
    </row>
    <row r="294" spans="13:13" s="81" customFormat="1" x14ac:dyDescent="0.25">
      <c r="M294" s="269"/>
    </row>
    <row r="295" spans="13:13" s="81" customFormat="1" x14ac:dyDescent="0.25">
      <c r="M295" s="269"/>
    </row>
    <row r="296" spans="13:13" s="81" customFormat="1" x14ac:dyDescent="0.25">
      <c r="M296" s="269"/>
    </row>
    <row r="297" spans="13:13" s="81" customFormat="1" x14ac:dyDescent="0.25">
      <c r="M297" s="269"/>
    </row>
    <row r="298" spans="13:13" s="81" customFormat="1" x14ac:dyDescent="0.25">
      <c r="M298" s="269"/>
    </row>
    <row r="299" spans="13:13" s="81" customFormat="1" x14ac:dyDescent="0.25">
      <c r="M299" s="269"/>
    </row>
    <row r="300" spans="13:13" s="81" customFormat="1" x14ac:dyDescent="0.25">
      <c r="M300" s="269"/>
    </row>
    <row r="301" spans="13:13" s="81" customFormat="1" x14ac:dyDescent="0.25">
      <c r="M301" s="269"/>
    </row>
    <row r="302" spans="13:13" s="81" customFormat="1" x14ac:dyDescent="0.25">
      <c r="M302" s="269"/>
    </row>
    <row r="303" spans="13:13" s="81" customFormat="1" x14ac:dyDescent="0.25">
      <c r="M303" s="269"/>
    </row>
    <row r="304" spans="13:13" s="81" customFormat="1" x14ac:dyDescent="0.25">
      <c r="M304" s="269"/>
    </row>
    <row r="305" spans="13:13" s="81" customFormat="1" x14ac:dyDescent="0.25">
      <c r="M305" s="269"/>
    </row>
    <row r="306" spans="13:13" s="81" customFormat="1" x14ac:dyDescent="0.25">
      <c r="M306" s="269"/>
    </row>
    <row r="307" spans="13:13" s="81" customFormat="1" x14ac:dyDescent="0.25">
      <c r="M307" s="269"/>
    </row>
    <row r="308" spans="13:13" s="81" customFormat="1" x14ac:dyDescent="0.25">
      <c r="M308" s="269"/>
    </row>
    <row r="309" spans="13:13" s="81" customFormat="1" x14ac:dyDescent="0.25">
      <c r="M309" s="269"/>
    </row>
    <row r="310" spans="13:13" s="81" customFormat="1" x14ac:dyDescent="0.25">
      <c r="M310" s="269"/>
    </row>
    <row r="311" spans="13:13" s="81" customFormat="1" x14ac:dyDescent="0.25">
      <c r="M311" s="269"/>
    </row>
    <row r="312" spans="13:13" s="81" customFormat="1" x14ac:dyDescent="0.25">
      <c r="M312" s="269"/>
    </row>
    <row r="313" spans="13:13" s="81" customFormat="1" x14ac:dyDescent="0.25">
      <c r="M313" s="269"/>
    </row>
    <row r="314" spans="13:13" s="81" customFormat="1" x14ac:dyDescent="0.25">
      <c r="M314" s="269"/>
    </row>
    <row r="315" spans="13:13" s="81" customFormat="1" x14ac:dyDescent="0.25">
      <c r="M315" s="269"/>
    </row>
    <row r="316" spans="13:13" s="81" customFormat="1" x14ac:dyDescent="0.25">
      <c r="M316" s="269"/>
    </row>
    <row r="317" spans="13:13" s="81" customFormat="1" x14ac:dyDescent="0.25">
      <c r="M317" s="269"/>
    </row>
    <row r="318" spans="13:13" s="81" customFormat="1" x14ac:dyDescent="0.25">
      <c r="M318" s="269"/>
    </row>
    <row r="319" spans="13:13" s="81" customFormat="1" x14ac:dyDescent="0.25">
      <c r="M319" s="269"/>
    </row>
    <row r="320" spans="13:13" s="81" customFormat="1" x14ac:dyDescent="0.25">
      <c r="M320" s="269"/>
    </row>
    <row r="321" spans="13:13" s="81" customFormat="1" x14ac:dyDescent="0.25">
      <c r="M321" s="269"/>
    </row>
    <row r="322" spans="13:13" s="81" customFormat="1" x14ac:dyDescent="0.25">
      <c r="M322" s="269"/>
    </row>
    <row r="323" spans="13:13" s="81" customFormat="1" x14ac:dyDescent="0.25">
      <c r="M323" s="269"/>
    </row>
    <row r="324" spans="13:13" s="81" customFormat="1" x14ac:dyDescent="0.25">
      <c r="M324" s="269"/>
    </row>
    <row r="325" spans="13:13" s="81" customFormat="1" x14ac:dyDescent="0.25">
      <c r="M325" s="269"/>
    </row>
    <row r="326" spans="13:13" s="81" customFormat="1" x14ac:dyDescent="0.25">
      <c r="M326" s="269"/>
    </row>
    <row r="327" spans="13:13" s="81" customFormat="1" x14ac:dyDescent="0.25">
      <c r="M327" s="269"/>
    </row>
    <row r="328" spans="13:13" s="81" customFormat="1" x14ac:dyDescent="0.25">
      <c r="M328" s="269"/>
    </row>
    <row r="329" spans="13:13" s="81" customFormat="1" x14ac:dyDescent="0.25">
      <c r="M329" s="269"/>
    </row>
    <row r="330" spans="13:13" s="81" customFormat="1" x14ac:dyDescent="0.25">
      <c r="M330" s="269"/>
    </row>
    <row r="331" spans="13:13" s="81" customFormat="1" x14ac:dyDescent="0.25">
      <c r="M331" s="269"/>
    </row>
    <row r="332" spans="13:13" s="81" customFormat="1" x14ac:dyDescent="0.25">
      <c r="M332" s="269"/>
    </row>
    <row r="333" spans="13:13" s="81" customFormat="1" x14ac:dyDescent="0.25">
      <c r="M333" s="269"/>
    </row>
    <row r="334" spans="13:13" s="81" customFormat="1" x14ac:dyDescent="0.25">
      <c r="M334" s="269"/>
    </row>
    <row r="335" spans="13:13" s="81" customFormat="1" x14ac:dyDescent="0.25">
      <c r="M335" s="269"/>
    </row>
    <row r="336" spans="13:13" s="81" customFormat="1" x14ac:dyDescent="0.25">
      <c r="M336" s="269"/>
    </row>
    <row r="337" spans="13:13" s="81" customFormat="1" x14ac:dyDescent="0.25">
      <c r="M337" s="269"/>
    </row>
    <row r="338" spans="13:13" s="81" customFormat="1" x14ac:dyDescent="0.25">
      <c r="M338" s="269"/>
    </row>
    <row r="339" spans="13:13" s="81" customFormat="1" x14ac:dyDescent="0.25">
      <c r="M339" s="269"/>
    </row>
    <row r="340" spans="13:13" s="81" customFormat="1" x14ac:dyDescent="0.25">
      <c r="M340" s="269"/>
    </row>
    <row r="341" spans="13:13" s="81" customFormat="1" x14ac:dyDescent="0.25">
      <c r="M341" s="269"/>
    </row>
    <row r="342" spans="13:13" s="81" customFormat="1" x14ac:dyDescent="0.25">
      <c r="M342" s="269"/>
    </row>
    <row r="343" spans="13:13" s="81" customFormat="1" x14ac:dyDescent="0.25">
      <c r="M343" s="269"/>
    </row>
    <row r="344" spans="13:13" s="81" customFormat="1" x14ac:dyDescent="0.25">
      <c r="M344" s="269"/>
    </row>
    <row r="345" spans="13:13" s="81" customFormat="1" x14ac:dyDescent="0.25">
      <c r="M345" s="269"/>
    </row>
    <row r="346" spans="13:13" s="81" customFormat="1" x14ac:dyDescent="0.25">
      <c r="M346" s="269"/>
    </row>
    <row r="347" spans="13:13" s="81" customFormat="1" x14ac:dyDescent="0.25">
      <c r="M347" s="269"/>
    </row>
    <row r="348" spans="13:13" s="81" customFormat="1" x14ac:dyDescent="0.25">
      <c r="M348" s="269"/>
    </row>
    <row r="349" spans="13:13" s="81" customFormat="1" x14ac:dyDescent="0.25">
      <c r="M349" s="269"/>
    </row>
    <row r="350" spans="13:13" s="81" customFormat="1" x14ac:dyDescent="0.25">
      <c r="M350" s="269"/>
    </row>
    <row r="351" spans="13:13" s="81" customFormat="1" x14ac:dyDescent="0.25">
      <c r="M351" s="269"/>
    </row>
    <row r="352" spans="13:13" s="81" customFormat="1" x14ac:dyDescent="0.25">
      <c r="M352" s="269"/>
    </row>
    <row r="353" spans="13:13" s="81" customFormat="1" x14ac:dyDescent="0.25">
      <c r="M353" s="269"/>
    </row>
    <row r="354" spans="13:13" s="81" customFormat="1" x14ac:dyDescent="0.25">
      <c r="M354" s="269"/>
    </row>
    <row r="355" spans="13:13" s="81" customFormat="1" x14ac:dyDescent="0.25">
      <c r="M355" s="269"/>
    </row>
    <row r="356" spans="13:13" s="81" customFormat="1" x14ac:dyDescent="0.25">
      <c r="M356" s="269"/>
    </row>
    <row r="357" spans="13:13" s="81" customFormat="1" x14ac:dyDescent="0.25">
      <c r="M357" s="269"/>
    </row>
    <row r="358" spans="13:13" s="81" customFormat="1" x14ac:dyDescent="0.25">
      <c r="M358" s="269"/>
    </row>
    <row r="359" spans="13:13" s="81" customFormat="1" x14ac:dyDescent="0.25">
      <c r="M359" s="269"/>
    </row>
    <row r="360" spans="13:13" s="81" customFormat="1" x14ac:dyDescent="0.25">
      <c r="M360" s="269"/>
    </row>
    <row r="361" spans="13:13" s="81" customFormat="1" x14ac:dyDescent="0.25">
      <c r="M361" s="269"/>
    </row>
    <row r="362" spans="13:13" s="81" customFormat="1" x14ac:dyDescent="0.25">
      <c r="M362" s="269"/>
    </row>
    <row r="363" spans="13:13" s="81" customFormat="1" x14ac:dyDescent="0.25">
      <c r="M363" s="269"/>
    </row>
    <row r="364" spans="13:13" s="81" customFormat="1" x14ac:dyDescent="0.25">
      <c r="M364" s="269"/>
    </row>
    <row r="365" spans="13:13" s="81" customFormat="1" x14ac:dyDescent="0.25">
      <c r="M365" s="269"/>
    </row>
    <row r="366" spans="13:13" s="81" customFormat="1" x14ac:dyDescent="0.25">
      <c r="M366" s="269"/>
    </row>
    <row r="367" spans="13:13" s="81" customFormat="1" x14ac:dyDescent="0.25">
      <c r="M367" s="269"/>
    </row>
    <row r="368" spans="13:13" s="81" customFormat="1" x14ac:dyDescent="0.25">
      <c r="M368" s="269"/>
    </row>
    <row r="369" spans="13:13" s="81" customFormat="1" x14ac:dyDescent="0.25">
      <c r="M369" s="269"/>
    </row>
    <row r="370" spans="13:13" s="81" customFormat="1" x14ac:dyDescent="0.25">
      <c r="M370" s="269"/>
    </row>
    <row r="371" spans="13:13" s="81" customFormat="1" x14ac:dyDescent="0.25">
      <c r="M371" s="269"/>
    </row>
    <row r="372" spans="13:13" s="81" customFormat="1" x14ac:dyDescent="0.25">
      <c r="M372" s="269"/>
    </row>
    <row r="373" spans="13:13" s="81" customFormat="1" x14ac:dyDescent="0.25">
      <c r="M373" s="269"/>
    </row>
    <row r="374" spans="13:13" s="81" customFormat="1" x14ac:dyDescent="0.25">
      <c r="M374" s="269"/>
    </row>
    <row r="375" spans="13:13" s="81" customFormat="1" x14ac:dyDescent="0.25">
      <c r="M375" s="269"/>
    </row>
    <row r="376" spans="13:13" s="81" customFormat="1" x14ac:dyDescent="0.25">
      <c r="M376" s="269"/>
    </row>
    <row r="377" spans="13:13" s="81" customFormat="1" x14ac:dyDescent="0.25">
      <c r="M377" s="269"/>
    </row>
    <row r="378" spans="13:13" s="81" customFormat="1" x14ac:dyDescent="0.25">
      <c r="M378" s="269"/>
    </row>
    <row r="379" spans="13:13" s="81" customFormat="1" x14ac:dyDescent="0.25">
      <c r="M379" s="269"/>
    </row>
    <row r="380" spans="13:13" s="81" customFormat="1" x14ac:dyDescent="0.25">
      <c r="M380" s="269"/>
    </row>
    <row r="381" spans="13:13" s="81" customFormat="1" x14ac:dyDescent="0.25">
      <c r="M381" s="269"/>
    </row>
    <row r="382" spans="13:13" s="81" customFormat="1" x14ac:dyDescent="0.25">
      <c r="M382" s="269"/>
    </row>
    <row r="383" spans="13:13" s="81" customFormat="1" x14ac:dyDescent="0.25">
      <c r="M383" s="269"/>
    </row>
    <row r="384" spans="13:13" s="81" customFormat="1" x14ac:dyDescent="0.25">
      <c r="M384" s="269"/>
    </row>
    <row r="385" spans="13:13" s="81" customFormat="1" x14ac:dyDescent="0.25">
      <c r="M385" s="269"/>
    </row>
    <row r="386" spans="13:13" s="81" customFormat="1" x14ac:dyDescent="0.25">
      <c r="M386" s="269"/>
    </row>
    <row r="387" spans="13:13" s="81" customFormat="1" x14ac:dyDescent="0.25">
      <c r="M387" s="269"/>
    </row>
    <row r="388" spans="13:13" s="81" customFormat="1" x14ac:dyDescent="0.25">
      <c r="M388" s="269"/>
    </row>
    <row r="389" spans="13:13" s="81" customFormat="1" x14ac:dyDescent="0.25">
      <c r="M389" s="269"/>
    </row>
    <row r="390" spans="13:13" s="81" customFormat="1" x14ac:dyDescent="0.25">
      <c r="M390" s="269"/>
    </row>
    <row r="391" spans="13:13" s="81" customFormat="1" x14ac:dyDescent="0.25">
      <c r="M391" s="269"/>
    </row>
    <row r="392" spans="13:13" s="81" customFormat="1" x14ac:dyDescent="0.25">
      <c r="M392" s="269"/>
    </row>
    <row r="393" spans="13:13" s="81" customFormat="1" x14ac:dyDescent="0.25">
      <c r="M393" s="269"/>
    </row>
    <row r="394" spans="13:13" s="81" customFormat="1" x14ac:dyDescent="0.25">
      <c r="M394" s="269"/>
    </row>
    <row r="395" spans="13:13" s="81" customFormat="1" x14ac:dyDescent="0.25">
      <c r="M395" s="269"/>
    </row>
    <row r="396" spans="13:13" s="81" customFormat="1" x14ac:dyDescent="0.25">
      <c r="M396" s="269"/>
    </row>
    <row r="397" spans="13:13" s="81" customFormat="1" x14ac:dyDescent="0.25">
      <c r="M397" s="269"/>
    </row>
    <row r="398" spans="13:13" s="81" customFormat="1" x14ac:dyDescent="0.25">
      <c r="M398" s="269"/>
    </row>
    <row r="399" spans="13:13" s="81" customFormat="1" x14ac:dyDescent="0.25">
      <c r="M399" s="269"/>
    </row>
    <row r="400" spans="13:13" s="81" customFormat="1" x14ac:dyDescent="0.25">
      <c r="M400" s="269"/>
    </row>
    <row r="401" spans="13:13" s="81" customFormat="1" x14ac:dyDescent="0.25">
      <c r="M401" s="269"/>
    </row>
    <row r="402" spans="13:13" s="81" customFormat="1" x14ac:dyDescent="0.25">
      <c r="M402" s="269"/>
    </row>
    <row r="403" spans="13:13" s="81" customFormat="1" x14ac:dyDescent="0.25">
      <c r="M403" s="269"/>
    </row>
    <row r="404" spans="13:13" s="81" customFormat="1" x14ac:dyDescent="0.25">
      <c r="M404" s="269"/>
    </row>
    <row r="405" spans="13:13" s="81" customFormat="1" x14ac:dyDescent="0.25">
      <c r="M405" s="269"/>
    </row>
    <row r="406" spans="13:13" s="81" customFormat="1" x14ac:dyDescent="0.25">
      <c r="M406" s="269"/>
    </row>
    <row r="407" spans="13:13" s="81" customFormat="1" x14ac:dyDescent="0.25">
      <c r="M407" s="269"/>
    </row>
    <row r="408" spans="13:13" s="81" customFormat="1" x14ac:dyDescent="0.25">
      <c r="M408" s="269"/>
    </row>
    <row r="409" spans="13:13" s="81" customFormat="1" x14ac:dyDescent="0.25">
      <c r="M409" s="269"/>
    </row>
    <row r="410" spans="13:13" s="81" customFormat="1" x14ac:dyDescent="0.25">
      <c r="M410" s="269"/>
    </row>
    <row r="411" spans="13:13" s="81" customFormat="1" x14ac:dyDescent="0.25">
      <c r="M411" s="269"/>
    </row>
    <row r="412" spans="13:13" s="81" customFormat="1" x14ac:dyDescent="0.25">
      <c r="M412" s="269"/>
    </row>
    <row r="413" spans="13:13" s="81" customFormat="1" x14ac:dyDescent="0.25">
      <c r="M413" s="269"/>
    </row>
    <row r="414" spans="13:13" s="81" customFormat="1" x14ac:dyDescent="0.25">
      <c r="M414" s="269"/>
    </row>
    <row r="415" spans="13:13" s="81" customFormat="1" x14ac:dyDescent="0.25">
      <c r="M415" s="269"/>
    </row>
    <row r="416" spans="13:13" s="81" customFormat="1" x14ac:dyDescent="0.25">
      <c r="M416" s="269"/>
    </row>
    <row r="417" spans="13:13" s="81" customFormat="1" x14ac:dyDescent="0.25">
      <c r="M417" s="269"/>
    </row>
    <row r="418" spans="13:13" s="81" customFormat="1" x14ac:dyDescent="0.25">
      <c r="M418" s="269"/>
    </row>
    <row r="419" spans="13:13" s="81" customFormat="1" x14ac:dyDescent="0.25">
      <c r="M419" s="269"/>
    </row>
    <row r="420" spans="13:13" s="81" customFormat="1" x14ac:dyDescent="0.25">
      <c r="M420" s="269"/>
    </row>
    <row r="421" spans="13:13" s="81" customFormat="1" x14ac:dyDescent="0.25">
      <c r="M421" s="269"/>
    </row>
    <row r="422" spans="13:13" s="81" customFormat="1" x14ac:dyDescent="0.25">
      <c r="M422" s="269"/>
    </row>
    <row r="423" spans="13:13" s="81" customFormat="1" x14ac:dyDescent="0.25">
      <c r="M423" s="269"/>
    </row>
    <row r="424" spans="13:13" s="81" customFormat="1" x14ac:dyDescent="0.25">
      <c r="M424" s="269"/>
    </row>
    <row r="425" spans="13:13" s="81" customFormat="1" x14ac:dyDescent="0.25">
      <c r="M425" s="269"/>
    </row>
    <row r="426" spans="13:13" s="81" customFormat="1" x14ac:dyDescent="0.25">
      <c r="M426" s="269"/>
    </row>
    <row r="427" spans="13:13" s="81" customFormat="1" x14ac:dyDescent="0.25">
      <c r="M427" s="269"/>
    </row>
    <row r="428" spans="13:13" s="81" customFormat="1" x14ac:dyDescent="0.25">
      <c r="M428" s="269"/>
    </row>
    <row r="429" spans="13:13" s="81" customFormat="1" x14ac:dyDescent="0.25">
      <c r="M429" s="269"/>
    </row>
    <row r="430" spans="13:13" s="81" customFormat="1" x14ac:dyDescent="0.25">
      <c r="M430" s="269"/>
    </row>
    <row r="431" spans="13:13" s="81" customFormat="1" x14ac:dyDescent="0.25">
      <c r="M431" s="269"/>
    </row>
    <row r="432" spans="13:13" s="81" customFormat="1" x14ac:dyDescent="0.25">
      <c r="M432" s="269"/>
    </row>
    <row r="433" spans="13:13" s="81" customFormat="1" x14ac:dyDescent="0.25">
      <c r="M433" s="269"/>
    </row>
    <row r="434" spans="13:13" s="81" customFormat="1" x14ac:dyDescent="0.25">
      <c r="M434" s="269"/>
    </row>
    <row r="435" spans="13:13" s="81" customFormat="1" x14ac:dyDescent="0.25">
      <c r="M435" s="269"/>
    </row>
    <row r="436" spans="13:13" s="81" customFormat="1" x14ac:dyDescent="0.25">
      <c r="M436" s="269"/>
    </row>
    <row r="437" spans="13:13" s="81" customFormat="1" x14ac:dyDescent="0.25">
      <c r="M437" s="269"/>
    </row>
    <row r="438" spans="13:13" s="81" customFormat="1" x14ac:dyDescent="0.25">
      <c r="M438" s="269"/>
    </row>
    <row r="439" spans="13:13" s="81" customFormat="1" x14ac:dyDescent="0.25">
      <c r="M439" s="269"/>
    </row>
    <row r="440" spans="13:13" s="81" customFormat="1" x14ac:dyDescent="0.25">
      <c r="M440" s="269"/>
    </row>
    <row r="441" spans="13:13" s="81" customFormat="1" x14ac:dyDescent="0.25">
      <c r="M441" s="269"/>
    </row>
    <row r="442" spans="13:13" s="81" customFormat="1" x14ac:dyDescent="0.25">
      <c r="M442" s="269"/>
    </row>
    <row r="443" spans="13:13" s="81" customFormat="1" x14ac:dyDescent="0.25">
      <c r="M443" s="269"/>
    </row>
    <row r="444" spans="13:13" s="81" customFormat="1" x14ac:dyDescent="0.25">
      <c r="M444" s="269"/>
    </row>
    <row r="445" spans="13:13" s="81" customFormat="1" x14ac:dyDescent="0.25">
      <c r="M445" s="269"/>
    </row>
    <row r="446" spans="13:13" s="81" customFormat="1" x14ac:dyDescent="0.25">
      <c r="M446" s="269"/>
    </row>
    <row r="447" spans="13:13" s="81" customFormat="1" x14ac:dyDescent="0.25">
      <c r="M447" s="269"/>
    </row>
    <row r="448" spans="13:13" s="81" customFormat="1" x14ac:dyDescent="0.25">
      <c r="M448" s="269"/>
    </row>
    <row r="449" spans="13:13" s="81" customFormat="1" x14ac:dyDescent="0.25">
      <c r="M449" s="269"/>
    </row>
    <row r="450" spans="13:13" s="81" customFormat="1" x14ac:dyDescent="0.25">
      <c r="M450" s="269"/>
    </row>
    <row r="451" spans="13:13" s="81" customFormat="1" x14ac:dyDescent="0.25">
      <c r="M451" s="269"/>
    </row>
    <row r="452" spans="13:13" s="81" customFormat="1" x14ac:dyDescent="0.25">
      <c r="M452" s="269"/>
    </row>
    <row r="453" spans="13:13" s="81" customFormat="1" x14ac:dyDescent="0.25">
      <c r="M453" s="269"/>
    </row>
    <row r="454" spans="13:13" s="81" customFormat="1" x14ac:dyDescent="0.25">
      <c r="M454" s="269"/>
    </row>
    <row r="455" spans="13:13" s="81" customFormat="1" x14ac:dyDescent="0.25">
      <c r="M455" s="269"/>
    </row>
    <row r="456" spans="13:13" s="81" customFormat="1" x14ac:dyDescent="0.25">
      <c r="M456" s="269"/>
    </row>
    <row r="457" spans="13:13" s="81" customFormat="1" x14ac:dyDescent="0.25">
      <c r="M457" s="269"/>
    </row>
    <row r="458" spans="13:13" s="81" customFormat="1" x14ac:dyDescent="0.25">
      <c r="M458" s="269"/>
    </row>
    <row r="459" spans="13:13" s="81" customFormat="1" x14ac:dyDescent="0.25">
      <c r="M459" s="269"/>
    </row>
    <row r="460" spans="13:13" s="81" customFormat="1" x14ac:dyDescent="0.25">
      <c r="M460" s="269"/>
    </row>
    <row r="461" spans="13:13" s="81" customFormat="1" x14ac:dyDescent="0.25">
      <c r="M461" s="269"/>
    </row>
    <row r="462" spans="13:13" s="81" customFormat="1" x14ac:dyDescent="0.25">
      <c r="M462" s="269"/>
    </row>
    <row r="463" spans="13:13" s="81" customFormat="1" x14ac:dyDescent="0.25">
      <c r="M463" s="269"/>
    </row>
    <row r="464" spans="13:13" s="81" customFormat="1" x14ac:dyDescent="0.25">
      <c r="M464" s="269"/>
    </row>
    <row r="465" spans="13:13" s="81" customFormat="1" x14ac:dyDescent="0.25">
      <c r="M465" s="269"/>
    </row>
    <row r="466" spans="13:13" s="81" customFormat="1" x14ac:dyDescent="0.25">
      <c r="M466" s="269"/>
    </row>
    <row r="467" spans="13:13" s="81" customFormat="1" x14ac:dyDescent="0.25">
      <c r="M467" s="269"/>
    </row>
    <row r="468" spans="13:13" s="81" customFormat="1" x14ac:dyDescent="0.25">
      <c r="M468" s="269"/>
    </row>
    <row r="469" spans="13:13" s="81" customFormat="1" x14ac:dyDescent="0.25">
      <c r="M469" s="269"/>
    </row>
    <row r="470" spans="13:13" s="81" customFormat="1" x14ac:dyDescent="0.25">
      <c r="M470" s="269"/>
    </row>
    <row r="471" spans="13:13" s="81" customFormat="1" x14ac:dyDescent="0.25">
      <c r="M471" s="269"/>
    </row>
    <row r="472" spans="13:13" s="81" customFormat="1" x14ac:dyDescent="0.25">
      <c r="M472" s="269"/>
    </row>
    <row r="473" spans="13:13" s="81" customFormat="1" x14ac:dyDescent="0.25">
      <c r="M473" s="269"/>
    </row>
    <row r="474" spans="13:13" s="81" customFormat="1" x14ac:dyDescent="0.25">
      <c r="M474" s="269"/>
    </row>
    <row r="475" spans="13:13" s="81" customFormat="1" x14ac:dyDescent="0.25">
      <c r="M475" s="269"/>
    </row>
    <row r="476" spans="13:13" s="81" customFormat="1" x14ac:dyDescent="0.25">
      <c r="M476" s="269"/>
    </row>
    <row r="477" spans="13:13" s="81" customFormat="1" x14ac:dyDescent="0.25">
      <c r="M477" s="269"/>
    </row>
    <row r="478" spans="13:13" s="81" customFormat="1" x14ac:dyDescent="0.25">
      <c r="M478" s="269"/>
    </row>
    <row r="479" spans="13:13" s="81" customFormat="1" x14ac:dyDescent="0.25">
      <c r="M479" s="269"/>
    </row>
    <row r="480" spans="13:13" s="81" customFormat="1" x14ac:dyDescent="0.25">
      <c r="M480" s="269"/>
    </row>
    <row r="481" spans="13:13" s="81" customFormat="1" x14ac:dyDescent="0.25">
      <c r="M481" s="269"/>
    </row>
    <row r="482" spans="13:13" s="81" customFormat="1" x14ac:dyDescent="0.25">
      <c r="M482" s="269"/>
    </row>
    <row r="483" spans="13:13" s="81" customFormat="1" x14ac:dyDescent="0.25">
      <c r="M483" s="269"/>
    </row>
    <row r="484" spans="13:13" s="81" customFormat="1" x14ac:dyDescent="0.25">
      <c r="M484" s="269"/>
    </row>
    <row r="485" spans="13:13" s="81" customFormat="1" x14ac:dyDescent="0.25">
      <c r="M485" s="269"/>
    </row>
    <row r="486" spans="13:13" s="81" customFormat="1" x14ac:dyDescent="0.25">
      <c r="M486" s="269"/>
    </row>
    <row r="487" spans="13:13" s="81" customFormat="1" x14ac:dyDescent="0.25">
      <c r="M487" s="269"/>
    </row>
    <row r="488" spans="13:13" s="81" customFormat="1" x14ac:dyDescent="0.25">
      <c r="M488" s="269"/>
    </row>
    <row r="489" spans="13:13" s="81" customFormat="1" x14ac:dyDescent="0.25">
      <c r="M489" s="269"/>
    </row>
    <row r="490" spans="13:13" s="81" customFormat="1" x14ac:dyDescent="0.25">
      <c r="M490" s="269"/>
    </row>
    <row r="491" spans="13:13" s="81" customFormat="1" x14ac:dyDescent="0.25">
      <c r="M491" s="269"/>
    </row>
    <row r="492" spans="13:13" s="81" customFormat="1" x14ac:dyDescent="0.25">
      <c r="M492" s="269"/>
    </row>
    <row r="493" spans="13:13" s="81" customFormat="1" x14ac:dyDescent="0.25">
      <c r="M493" s="269"/>
    </row>
    <row r="494" spans="13:13" s="81" customFormat="1" x14ac:dyDescent="0.25">
      <c r="M494" s="269"/>
    </row>
    <row r="495" spans="13:13" s="81" customFormat="1" x14ac:dyDescent="0.25">
      <c r="M495" s="269"/>
    </row>
    <row r="496" spans="13:13" s="81" customFormat="1" x14ac:dyDescent="0.25">
      <c r="M496" s="269"/>
    </row>
    <row r="497" spans="13:13" s="81" customFormat="1" x14ac:dyDescent="0.25">
      <c r="M497" s="269"/>
    </row>
    <row r="498" spans="13:13" s="81" customFormat="1" x14ac:dyDescent="0.25">
      <c r="M498" s="269"/>
    </row>
    <row r="499" spans="13:13" s="81" customFormat="1" x14ac:dyDescent="0.25">
      <c r="M499" s="269"/>
    </row>
    <row r="500" spans="13:13" s="81" customFormat="1" x14ac:dyDescent="0.25">
      <c r="M500" s="269"/>
    </row>
    <row r="501" spans="13:13" s="81" customFormat="1" x14ac:dyDescent="0.25">
      <c r="M501" s="269"/>
    </row>
    <row r="502" spans="13:13" s="81" customFormat="1" x14ac:dyDescent="0.25">
      <c r="M502" s="269"/>
    </row>
    <row r="503" spans="13:13" s="81" customFormat="1" x14ac:dyDescent="0.25">
      <c r="M503" s="269"/>
    </row>
    <row r="504" spans="13:13" s="81" customFormat="1" x14ac:dyDescent="0.25">
      <c r="M504" s="269"/>
    </row>
    <row r="505" spans="13:13" s="81" customFormat="1" x14ac:dyDescent="0.25">
      <c r="M505" s="269"/>
    </row>
    <row r="506" spans="13:13" s="81" customFormat="1" x14ac:dyDescent="0.25">
      <c r="M506" s="269"/>
    </row>
    <row r="507" spans="13:13" s="81" customFormat="1" x14ac:dyDescent="0.25">
      <c r="M507" s="269"/>
    </row>
    <row r="508" spans="13:13" s="81" customFormat="1" x14ac:dyDescent="0.25">
      <c r="M508" s="269"/>
    </row>
    <row r="509" spans="13:13" s="81" customFormat="1" x14ac:dyDescent="0.25">
      <c r="M509" s="269"/>
    </row>
    <row r="510" spans="13:13" s="81" customFormat="1" x14ac:dyDescent="0.25">
      <c r="M510" s="269"/>
    </row>
    <row r="511" spans="13:13" s="81" customFormat="1" x14ac:dyDescent="0.25">
      <c r="M511" s="269"/>
    </row>
    <row r="512" spans="13:13" s="81" customFormat="1" x14ac:dyDescent="0.25">
      <c r="M512" s="269"/>
    </row>
    <row r="513" spans="13:13" s="81" customFormat="1" x14ac:dyDescent="0.25">
      <c r="M513" s="269"/>
    </row>
    <row r="514" spans="13:13" s="81" customFormat="1" x14ac:dyDescent="0.25">
      <c r="M514" s="269"/>
    </row>
    <row r="515" spans="13:13" s="81" customFormat="1" x14ac:dyDescent="0.25">
      <c r="M515" s="269"/>
    </row>
    <row r="516" spans="13:13" s="81" customFormat="1" x14ac:dyDescent="0.25">
      <c r="M516" s="269"/>
    </row>
    <row r="517" spans="13:13" s="81" customFormat="1" x14ac:dyDescent="0.25">
      <c r="M517" s="269"/>
    </row>
    <row r="518" spans="13:13" s="81" customFormat="1" x14ac:dyDescent="0.25">
      <c r="M518" s="269"/>
    </row>
    <row r="519" spans="13:13" s="81" customFormat="1" x14ac:dyDescent="0.25">
      <c r="M519" s="269"/>
    </row>
    <row r="520" spans="13:13" s="81" customFormat="1" x14ac:dyDescent="0.25">
      <c r="M520" s="269"/>
    </row>
    <row r="521" spans="13:13" s="81" customFormat="1" x14ac:dyDescent="0.25">
      <c r="M521" s="269"/>
    </row>
    <row r="522" spans="13:13" s="81" customFormat="1" x14ac:dyDescent="0.25">
      <c r="M522" s="269"/>
    </row>
    <row r="523" spans="13:13" s="81" customFormat="1" x14ac:dyDescent="0.25">
      <c r="M523" s="269"/>
    </row>
    <row r="524" spans="13:13" s="81" customFormat="1" x14ac:dyDescent="0.25">
      <c r="M524" s="269"/>
    </row>
    <row r="525" spans="13:13" s="81" customFormat="1" x14ac:dyDescent="0.25">
      <c r="M525" s="269"/>
    </row>
    <row r="526" spans="13:13" s="81" customFormat="1" x14ac:dyDescent="0.25">
      <c r="M526" s="269"/>
    </row>
    <row r="527" spans="13:13" s="81" customFormat="1" x14ac:dyDescent="0.25">
      <c r="M527" s="269"/>
    </row>
    <row r="528" spans="13:13" s="81" customFormat="1" x14ac:dyDescent="0.25">
      <c r="M528" s="269"/>
    </row>
    <row r="529" spans="13:13" s="81" customFormat="1" x14ac:dyDescent="0.25">
      <c r="M529" s="269"/>
    </row>
    <row r="530" spans="13:13" s="81" customFormat="1" x14ac:dyDescent="0.25">
      <c r="M530" s="269"/>
    </row>
    <row r="531" spans="13:13" s="81" customFormat="1" x14ac:dyDescent="0.25">
      <c r="M531" s="269"/>
    </row>
    <row r="532" spans="13:13" s="81" customFormat="1" x14ac:dyDescent="0.25">
      <c r="M532" s="269"/>
    </row>
    <row r="533" spans="13:13" s="81" customFormat="1" x14ac:dyDescent="0.25">
      <c r="M533" s="269"/>
    </row>
    <row r="534" spans="13:13" s="81" customFormat="1" x14ac:dyDescent="0.25">
      <c r="M534" s="269"/>
    </row>
    <row r="535" spans="13:13" s="81" customFormat="1" x14ac:dyDescent="0.25">
      <c r="M535" s="269"/>
    </row>
    <row r="536" spans="13:13" s="81" customFormat="1" x14ac:dyDescent="0.25">
      <c r="M536" s="269"/>
    </row>
    <row r="537" spans="13:13" s="81" customFormat="1" x14ac:dyDescent="0.25">
      <c r="M537" s="269"/>
    </row>
    <row r="538" spans="13:13" s="81" customFormat="1" x14ac:dyDescent="0.25">
      <c r="M538" s="269"/>
    </row>
    <row r="539" spans="13:13" s="81" customFormat="1" x14ac:dyDescent="0.25">
      <c r="M539" s="269"/>
    </row>
    <row r="540" spans="13:13" s="81" customFormat="1" x14ac:dyDescent="0.25">
      <c r="M540" s="269"/>
    </row>
    <row r="541" spans="13:13" s="81" customFormat="1" x14ac:dyDescent="0.25">
      <c r="M541" s="269"/>
    </row>
    <row r="542" spans="13:13" s="81" customFormat="1" x14ac:dyDescent="0.25">
      <c r="M542" s="269"/>
    </row>
    <row r="543" spans="13:13" s="81" customFormat="1" x14ac:dyDescent="0.25">
      <c r="M543" s="269"/>
    </row>
    <row r="544" spans="13:13" s="81" customFormat="1" x14ac:dyDescent="0.25">
      <c r="M544" s="269"/>
    </row>
    <row r="545" spans="13:13" s="81" customFormat="1" x14ac:dyDescent="0.25">
      <c r="M545" s="269"/>
    </row>
    <row r="546" spans="13:13" s="81" customFormat="1" x14ac:dyDescent="0.25">
      <c r="M546" s="269"/>
    </row>
    <row r="547" spans="13:13" s="81" customFormat="1" x14ac:dyDescent="0.25">
      <c r="M547" s="269"/>
    </row>
    <row r="548" spans="13:13" s="81" customFormat="1" x14ac:dyDescent="0.25">
      <c r="M548" s="269"/>
    </row>
    <row r="549" spans="13:13" s="81" customFormat="1" x14ac:dyDescent="0.25">
      <c r="M549" s="269"/>
    </row>
    <row r="550" spans="13:13" s="81" customFormat="1" x14ac:dyDescent="0.25">
      <c r="M550" s="269"/>
    </row>
    <row r="551" spans="13:13" s="81" customFormat="1" x14ac:dyDescent="0.25">
      <c r="M551" s="269"/>
    </row>
    <row r="552" spans="13:13" s="81" customFormat="1" x14ac:dyDescent="0.25">
      <c r="M552" s="269"/>
    </row>
    <row r="553" spans="13:13" s="81" customFormat="1" x14ac:dyDescent="0.25">
      <c r="M553" s="269"/>
    </row>
    <row r="554" spans="13:13" s="81" customFormat="1" x14ac:dyDescent="0.25">
      <c r="M554" s="269"/>
    </row>
    <row r="555" spans="13:13" s="81" customFormat="1" x14ac:dyDescent="0.25">
      <c r="M555" s="269"/>
    </row>
    <row r="556" spans="13:13" s="81" customFormat="1" x14ac:dyDescent="0.25">
      <c r="M556" s="269"/>
    </row>
    <row r="557" spans="13:13" s="81" customFormat="1" x14ac:dyDescent="0.25">
      <c r="M557" s="269"/>
    </row>
    <row r="558" spans="13:13" s="81" customFormat="1" x14ac:dyDescent="0.25">
      <c r="M558" s="269"/>
    </row>
    <row r="559" spans="13:13" s="81" customFormat="1" x14ac:dyDescent="0.25">
      <c r="M559" s="269"/>
    </row>
    <row r="560" spans="13:13" s="81" customFormat="1" x14ac:dyDescent="0.25">
      <c r="M560" s="269"/>
    </row>
    <row r="561" spans="13:13" s="81" customFormat="1" x14ac:dyDescent="0.25">
      <c r="M561" s="269"/>
    </row>
    <row r="562" spans="13:13" s="81" customFormat="1" x14ac:dyDescent="0.25">
      <c r="M562" s="269"/>
    </row>
    <row r="563" spans="13:13" s="81" customFormat="1" x14ac:dyDescent="0.25">
      <c r="M563" s="269"/>
    </row>
    <row r="564" spans="13:13" s="81" customFormat="1" x14ac:dyDescent="0.25">
      <c r="M564" s="269"/>
    </row>
    <row r="565" spans="13:13" s="81" customFormat="1" x14ac:dyDescent="0.25">
      <c r="M565" s="269"/>
    </row>
    <row r="566" spans="13:13" s="81" customFormat="1" x14ac:dyDescent="0.25">
      <c r="M566" s="269"/>
    </row>
    <row r="567" spans="13:13" s="81" customFormat="1" x14ac:dyDescent="0.25">
      <c r="M567" s="269"/>
    </row>
    <row r="568" spans="13:13" s="81" customFormat="1" x14ac:dyDescent="0.25">
      <c r="M568" s="269"/>
    </row>
    <row r="569" spans="13:13" s="81" customFormat="1" x14ac:dyDescent="0.25">
      <c r="M569" s="269"/>
    </row>
    <row r="570" spans="13:13" s="81" customFormat="1" x14ac:dyDescent="0.25">
      <c r="M570" s="269"/>
    </row>
    <row r="571" spans="13:13" s="81" customFormat="1" x14ac:dyDescent="0.25">
      <c r="M571" s="269"/>
    </row>
    <row r="572" spans="13:13" s="81" customFormat="1" x14ac:dyDescent="0.25">
      <c r="M572" s="269"/>
    </row>
    <row r="573" spans="13:13" s="81" customFormat="1" x14ac:dyDescent="0.25">
      <c r="M573" s="269"/>
    </row>
    <row r="574" spans="13:13" s="81" customFormat="1" x14ac:dyDescent="0.25">
      <c r="M574" s="269"/>
    </row>
    <row r="575" spans="13:13" s="81" customFormat="1" x14ac:dyDescent="0.25">
      <c r="M575" s="269"/>
    </row>
    <row r="576" spans="13:13" s="81" customFormat="1" x14ac:dyDescent="0.25">
      <c r="M576" s="269"/>
    </row>
    <row r="577" spans="13:13" s="81" customFormat="1" x14ac:dyDescent="0.25">
      <c r="M577" s="269"/>
    </row>
    <row r="578" spans="13:13" s="81" customFormat="1" x14ac:dyDescent="0.25">
      <c r="M578" s="269"/>
    </row>
    <row r="579" spans="13:13" s="81" customFormat="1" x14ac:dyDescent="0.25">
      <c r="M579" s="269"/>
    </row>
    <row r="580" spans="13:13" s="81" customFormat="1" x14ac:dyDescent="0.25">
      <c r="M580" s="269"/>
    </row>
    <row r="581" spans="13:13" s="81" customFormat="1" x14ac:dyDescent="0.25">
      <c r="M581" s="269"/>
    </row>
    <row r="582" spans="13:13" s="81" customFormat="1" x14ac:dyDescent="0.25">
      <c r="M582" s="269"/>
    </row>
    <row r="583" spans="13:13" s="81" customFormat="1" x14ac:dyDescent="0.25">
      <c r="M583" s="269"/>
    </row>
    <row r="584" spans="13:13" s="81" customFormat="1" x14ac:dyDescent="0.25">
      <c r="M584" s="269"/>
    </row>
    <row r="585" spans="13:13" s="81" customFormat="1" x14ac:dyDescent="0.25">
      <c r="M585" s="269"/>
    </row>
    <row r="586" spans="13:13" s="81" customFormat="1" x14ac:dyDescent="0.25">
      <c r="M586" s="269"/>
    </row>
    <row r="587" spans="13:13" s="81" customFormat="1" x14ac:dyDescent="0.25">
      <c r="M587" s="269"/>
    </row>
    <row r="588" spans="13:13" s="81" customFormat="1" x14ac:dyDescent="0.25">
      <c r="M588" s="269"/>
    </row>
    <row r="589" spans="13:13" s="81" customFormat="1" x14ac:dyDescent="0.25">
      <c r="M589" s="269"/>
    </row>
    <row r="590" spans="13:13" s="81" customFormat="1" x14ac:dyDescent="0.25">
      <c r="M590" s="269"/>
    </row>
    <row r="591" spans="13:13" s="81" customFormat="1" x14ac:dyDescent="0.25">
      <c r="M591" s="269"/>
    </row>
    <row r="592" spans="13:13" s="81" customFormat="1" x14ac:dyDescent="0.25">
      <c r="M592" s="269"/>
    </row>
    <row r="593" spans="13:13" s="81" customFormat="1" x14ac:dyDescent="0.25">
      <c r="M593" s="269"/>
    </row>
    <row r="594" spans="13:13" s="81" customFormat="1" x14ac:dyDescent="0.25">
      <c r="M594" s="269"/>
    </row>
    <row r="595" spans="13:13" s="81" customFormat="1" x14ac:dyDescent="0.25">
      <c r="M595" s="269"/>
    </row>
    <row r="596" spans="13:13" s="81" customFormat="1" x14ac:dyDescent="0.25">
      <c r="M596" s="269"/>
    </row>
    <row r="597" spans="13:13" s="81" customFormat="1" x14ac:dyDescent="0.25">
      <c r="M597" s="269"/>
    </row>
    <row r="598" spans="13:13" s="81" customFormat="1" x14ac:dyDescent="0.25">
      <c r="M598" s="269"/>
    </row>
    <row r="599" spans="13:13" s="81" customFormat="1" x14ac:dyDescent="0.25">
      <c r="M599" s="269"/>
    </row>
    <row r="600" spans="13:13" s="81" customFormat="1" x14ac:dyDescent="0.25">
      <c r="M600" s="269"/>
    </row>
    <row r="601" spans="13:13" s="81" customFormat="1" x14ac:dyDescent="0.25">
      <c r="M601" s="269"/>
    </row>
    <row r="602" spans="13:13" s="81" customFormat="1" x14ac:dyDescent="0.25">
      <c r="M602" s="269"/>
    </row>
    <row r="603" spans="13:13" s="81" customFormat="1" x14ac:dyDescent="0.25">
      <c r="M603" s="269"/>
    </row>
    <row r="604" spans="13:13" s="81" customFormat="1" x14ac:dyDescent="0.25">
      <c r="M604" s="269"/>
    </row>
    <row r="605" spans="13:13" s="81" customFormat="1" x14ac:dyDescent="0.25">
      <c r="M605" s="269"/>
    </row>
    <row r="606" spans="13:13" s="81" customFormat="1" x14ac:dyDescent="0.25">
      <c r="M606" s="269"/>
    </row>
    <row r="607" spans="13:13" s="81" customFormat="1" x14ac:dyDescent="0.25">
      <c r="M607" s="269"/>
    </row>
    <row r="608" spans="13:13" s="81" customFormat="1" x14ac:dyDescent="0.25">
      <c r="M608" s="269"/>
    </row>
    <row r="609" spans="13:13" s="81" customFormat="1" x14ac:dyDescent="0.25">
      <c r="M609" s="269"/>
    </row>
    <row r="610" spans="13:13" s="81" customFormat="1" x14ac:dyDescent="0.25">
      <c r="M610" s="269"/>
    </row>
    <row r="611" spans="13:13" s="81" customFormat="1" x14ac:dyDescent="0.25">
      <c r="M611" s="269"/>
    </row>
    <row r="612" spans="13:13" s="81" customFormat="1" x14ac:dyDescent="0.25">
      <c r="M612" s="269"/>
    </row>
    <row r="613" spans="13:13" s="81" customFormat="1" x14ac:dyDescent="0.25">
      <c r="M613" s="269"/>
    </row>
    <row r="614" spans="13:13" s="81" customFormat="1" x14ac:dyDescent="0.25">
      <c r="M614" s="269"/>
    </row>
    <row r="615" spans="13:13" s="81" customFormat="1" x14ac:dyDescent="0.25">
      <c r="M615" s="269"/>
    </row>
    <row r="616" spans="13:13" s="81" customFormat="1" x14ac:dyDescent="0.25">
      <c r="M616" s="269"/>
    </row>
    <row r="617" spans="13:13" s="81" customFormat="1" x14ac:dyDescent="0.25">
      <c r="M617" s="269"/>
    </row>
    <row r="618" spans="13:13" s="81" customFormat="1" x14ac:dyDescent="0.25">
      <c r="M618" s="269"/>
    </row>
    <row r="619" spans="13:13" s="81" customFormat="1" x14ac:dyDescent="0.25">
      <c r="M619" s="269"/>
    </row>
    <row r="620" spans="13:13" s="81" customFormat="1" x14ac:dyDescent="0.25">
      <c r="M620" s="269"/>
    </row>
    <row r="621" spans="13:13" s="81" customFormat="1" x14ac:dyDescent="0.25">
      <c r="M621" s="269"/>
    </row>
    <row r="622" spans="13:13" s="81" customFormat="1" x14ac:dyDescent="0.25">
      <c r="M622" s="269"/>
    </row>
    <row r="623" spans="13:13" s="81" customFormat="1" x14ac:dyDescent="0.25">
      <c r="M623" s="269"/>
    </row>
    <row r="624" spans="13:13" s="81" customFormat="1" x14ac:dyDescent="0.25">
      <c r="M624" s="269"/>
    </row>
    <row r="625" spans="13:13" s="81" customFormat="1" x14ac:dyDescent="0.25">
      <c r="M625" s="269"/>
    </row>
    <row r="626" spans="13:13" s="81" customFormat="1" x14ac:dyDescent="0.25">
      <c r="M626" s="269"/>
    </row>
    <row r="627" spans="13:13" s="81" customFormat="1" x14ac:dyDescent="0.25">
      <c r="M627" s="269"/>
    </row>
    <row r="628" spans="13:13" s="81" customFormat="1" x14ac:dyDescent="0.25">
      <c r="M628" s="269"/>
    </row>
    <row r="629" spans="13:13" s="81" customFormat="1" x14ac:dyDescent="0.25">
      <c r="M629" s="269"/>
    </row>
    <row r="630" spans="13:13" s="81" customFormat="1" x14ac:dyDescent="0.25">
      <c r="M630" s="269"/>
    </row>
    <row r="631" spans="13:13" s="81" customFormat="1" x14ac:dyDescent="0.25">
      <c r="M631" s="269"/>
    </row>
    <row r="632" spans="13:13" s="81" customFormat="1" x14ac:dyDescent="0.25">
      <c r="M632" s="269"/>
    </row>
    <row r="633" spans="13:13" s="81" customFormat="1" x14ac:dyDescent="0.25">
      <c r="M633" s="269"/>
    </row>
    <row r="634" spans="13:13" s="81" customFormat="1" x14ac:dyDescent="0.25">
      <c r="M634" s="269"/>
    </row>
    <row r="635" spans="13:13" s="81" customFormat="1" x14ac:dyDescent="0.25">
      <c r="M635" s="269"/>
    </row>
    <row r="636" spans="13:13" s="81" customFormat="1" x14ac:dyDescent="0.25">
      <c r="M636" s="269"/>
    </row>
    <row r="637" spans="13:13" s="81" customFormat="1" x14ac:dyDescent="0.25">
      <c r="M637" s="269"/>
    </row>
    <row r="638" spans="13:13" s="81" customFormat="1" x14ac:dyDescent="0.25">
      <c r="M638" s="269"/>
    </row>
    <row r="639" spans="13:13" s="81" customFormat="1" x14ac:dyDescent="0.25">
      <c r="M639" s="269"/>
    </row>
    <row r="640" spans="13:13" s="81" customFormat="1" x14ac:dyDescent="0.25">
      <c r="M640" s="269"/>
    </row>
    <row r="641" spans="13:13" s="81" customFormat="1" x14ac:dyDescent="0.25">
      <c r="M641" s="269"/>
    </row>
    <row r="642" spans="13:13" s="81" customFormat="1" x14ac:dyDescent="0.25">
      <c r="M642" s="269"/>
    </row>
    <row r="643" spans="13:13" s="81" customFormat="1" x14ac:dyDescent="0.25">
      <c r="M643" s="269"/>
    </row>
    <row r="644" spans="13:13" s="81" customFormat="1" x14ac:dyDescent="0.25">
      <c r="M644" s="269"/>
    </row>
    <row r="645" spans="13:13" s="81" customFormat="1" x14ac:dyDescent="0.25">
      <c r="M645" s="269"/>
    </row>
    <row r="646" spans="13:13" s="81" customFormat="1" x14ac:dyDescent="0.25">
      <c r="M646" s="269"/>
    </row>
    <row r="647" spans="13:13" s="81" customFormat="1" x14ac:dyDescent="0.25">
      <c r="M647" s="269"/>
    </row>
    <row r="648" spans="13:13" s="81" customFormat="1" x14ac:dyDescent="0.25">
      <c r="M648" s="269"/>
    </row>
    <row r="649" spans="13:13" s="81" customFormat="1" x14ac:dyDescent="0.25">
      <c r="M649" s="269"/>
    </row>
    <row r="650" spans="13:13" s="81" customFormat="1" x14ac:dyDescent="0.25">
      <c r="M650" s="269"/>
    </row>
    <row r="651" spans="13:13" s="81" customFormat="1" x14ac:dyDescent="0.25">
      <c r="M651" s="269"/>
    </row>
    <row r="652" spans="13:13" s="81" customFormat="1" x14ac:dyDescent="0.25">
      <c r="M652" s="269"/>
    </row>
    <row r="653" spans="13:13" s="81" customFormat="1" x14ac:dyDescent="0.25">
      <c r="M653" s="269"/>
    </row>
    <row r="654" spans="13:13" s="81" customFormat="1" x14ac:dyDescent="0.25">
      <c r="M654" s="269"/>
    </row>
    <row r="655" spans="13:13" s="81" customFormat="1" x14ac:dyDescent="0.25">
      <c r="M655" s="269"/>
    </row>
    <row r="656" spans="13:13" s="81" customFormat="1" x14ac:dyDescent="0.25">
      <c r="M656" s="269"/>
    </row>
    <row r="657" spans="13:13" s="81" customFormat="1" x14ac:dyDescent="0.25">
      <c r="M657" s="269"/>
    </row>
    <row r="658" spans="13:13" s="81" customFormat="1" x14ac:dyDescent="0.25">
      <c r="M658" s="269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21">
    <tabColor rgb="FF00B050"/>
    <pageSetUpPr fitToPage="1"/>
  </sheetPr>
  <dimension ref="A1:EB634"/>
  <sheetViews>
    <sheetView zoomScale="80" zoomScaleNormal="80" workbookViewId="0">
      <selection activeCell="C7" sqref="C7:W19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23" width="12.7109375" style="63" customWidth="1"/>
    <col min="24" max="24" width="11.42578125" style="269" customWidth="1"/>
    <col min="25" max="132" width="11.42578125" style="81" customWidth="1"/>
    <col min="133" max="16384" width="11.42578125" style="63"/>
  </cols>
  <sheetData>
    <row r="1" spans="2:24" s="81" customFormat="1" ht="15.75" thickBot="1" x14ac:dyDescent="0.3">
      <c r="X1" s="269"/>
    </row>
    <row r="2" spans="2:24" ht="24.95" customHeight="1" thickTop="1" thickBot="1" x14ac:dyDescent="0.3">
      <c r="B2" s="369" t="s">
        <v>299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300"/>
    </row>
    <row r="3" spans="2:24" ht="24.95" customHeight="1" thickTop="1" thickBot="1" x14ac:dyDescent="0.3">
      <c r="B3" s="290" t="s">
        <v>248</v>
      </c>
      <c r="C3" s="335" t="s">
        <v>36</v>
      </c>
      <c r="D3" s="301"/>
      <c r="E3" s="301"/>
      <c r="F3" s="301"/>
      <c r="G3" s="301"/>
      <c r="H3" s="301"/>
      <c r="I3" s="301"/>
      <c r="J3" s="301"/>
      <c r="K3" s="311"/>
      <c r="L3" s="335" t="s">
        <v>37</v>
      </c>
      <c r="M3" s="301"/>
      <c r="N3" s="301"/>
      <c r="O3" s="301"/>
      <c r="P3" s="301"/>
      <c r="Q3" s="301"/>
      <c r="R3" s="301"/>
      <c r="S3" s="301"/>
      <c r="T3" s="301"/>
      <c r="U3" s="311"/>
      <c r="V3" s="302" t="s">
        <v>31</v>
      </c>
      <c r="W3" s="303"/>
    </row>
    <row r="4" spans="2:24" ht="24.95" customHeight="1" thickTop="1" thickBot="1" x14ac:dyDescent="0.3">
      <c r="B4" s="291"/>
      <c r="C4" s="335" t="s">
        <v>81</v>
      </c>
      <c r="D4" s="301"/>
      <c r="E4" s="301"/>
      <c r="F4" s="301"/>
      <c r="G4" s="301"/>
      <c r="H4" s="301"/>
      <c r="I4" s="311"/>
      <c r="J4" s="355" t="s">
        <v>31</v>
      </c>
      <c r="K4" s="358"/>
      <c r="L4" s="301" t="s">
        <v>81</v>
      </c>
      <c r="M4" s="301"/>
      <c r="N4" s="301"/>
      <c r="O4" s="301"/>
      <c r="P4" s="301"/>
      <c r="Q4" s="301"/>
      <c r="R4" s="301"/>
      <c r="S4" s="311"/>
      <c r="T4" s="293" t="s">
        <v>31</v>
      </c>
      <c r="U4" s="278"/>
      <c r="V4" s="312"/>
      <c r="W4" s="313"/>
    </row>
    <row r="5" spans="2:24" ht="24.95" customHeight="1" thickTop="1" x14ac:dyDescent="0.25">
      <c r="B5" s="291"/>
      <c r="C5" s="293" t="s">
        <v>33</v>
      </c>
      <c r="D5" s="294"/>
      <c r="E5" s="297" t="s">
        <v>193</v>
      </c>
      <c r="F5" s="294"/>
      <c r="G5" s="297" t="s">
        <v>51</v>
      </c>
      <c r="H5" s="294"/>
      <c r="I5" s="240" t="s">
        <v>34</v>
      </c>
      <c r="J5" s="355"/>
      <c r="K5" s="358"/>
      <c r="L5" s="293" t="s">
        <v>33</v>
      </c>
      <c r="M5" s="294"/>
      <c r="N5" s="297" t="s">
        <v>193</v>
      </c>
      <c r="O5" s="294"/>
      <c r="P5" s="297" t="s">
        <v>51</v>
      </c>
      <c r="Q5" s="294"/>
      <c r="R5" s="297" t="s">
        <v>34</v>
      </c>
      <c r="S5" s="278"/>
      <c r="T5" s="355"/>
      <c r="U5" s="358"/>
      <c r="V5" s="312"/>
      <c r="W5" s="313"/>
    </row>
    <row r="6" spans="2:24" ht="24.95" customHeight="1" thickBot="1" x14ac:dyDescent="0.3">
      <c r="B6" s="292"/>
      <c r="C6" s="255" t="s">
        <v>4</v>
      </c>
      <c r="D6" s="256" t="s">
        <v>5</v>
      </c>
      <c r="E6" s="257" t="s">
        <v>4</v>
      </c>
      <c r="F6" s="256" t="s">
        <v>5</v>
      </c>
      <c r="G6" s="257" t="s">
        <v>4</v>
      </c>
      <c r="H6" s="256" t="s">
        <v>5</v>
      </c>
      <c r="I6" s="259" t="s">
        <v>4</v>
      </c>
      <c r="J6" s="255" t="s">
        <v>4</v>
      </c>
      <c r="K6" s="259" t="s">
        <v>5</v>
      </c>
      <c r="L6" s="255" t="s">
        <v>4</v>
      </c>
      <c r="M6" s="256" t="s">
        <v>5</v>
      </c>
      <c r="N6" s="257" t="s">
        <v>4</v>
      </c>
      <c r="O6" s="256" t="s">
        <v>5</v>
      </c>
      <c r="P6" s="257" t="s">
        <v>4</v>
      </c>
      <c r="Q6" s="256" t="s">
        <v>5</v>
      </c>
      <c r="R6" s="257" t="s">
        <v>4</v>
      </c>
      <c r="S6" s="258" t="s">
        <v>5</v>
      </c>
      <c r="T6" s="255" t="s">
        <v>4</v>
      </c>
      <c r="U6" s="259" t="s">
        <v>5</v>
      </c>
      <c r="V6" s="255" t="s">
        <v>4</v>
      </c>
      <c r="W6" s="259" t="s">
        <v>5</v>
      </c>
    </row>
    <row r="7" spans="2:24" ht="21.95" customHeight="1" thickTop="1" x14ac:dyDescent="0.25">
      <c r="B7" s="160" t="s">
        <v>86</v>
      </c>
      <c r="C7" s="87">
        <v>433</v>
      </c>
      <c r="D7" s="125">
        <v>0.76501766784452296</v>
      </c>
      <c r="E7" s="89">
        <v>621</v>
      </c>
      <c r="F7" s="125">
        <v>1.0971731448763251</v>
      </c>
      <c r="G7" s="89">
        <v>49</v>
      </c>
      <c r="H7" s="125">
        <v>8.6572438162544174E-2</v>
      </c>
      <c r="I7" s="164">
        <v>0</v>
      </c>
      <c r="J7" s="108">
        <v>1103</v>
      </c>
      <c r="K7" s="126">
        <v>0.74126344086021501</v>
      </c>
      <c r="L7" s="87">
        <v>297</v>
      </c>
      <c r="M7" s="125">
        <v>0.52473498233215543</v>
      </c>
      <c r="N7" s="89">
        <v>835</v>
      </c>
      <c r="O7" s="125">
        <v>1.4752650176678446</v>
      </c>
      <c r="P7" s="89">
        <v>63</v>
      </c>
      <c r="Q7" s="125">
        <v>0.11130742049469965</v>
      </c>
      <c r="R7" s="89">
        <v>0</v>
      </c>
      <c r="S7" s="165">
        <v>0</v>
      </c>
      <c r="T7" s="108">
        <v>1195</v>
      </c>
      <c r="U7" s="126">
        <v>7.3842921584378662E-2</v>
      </c>
      <c r="V7" s="108">
        <v>2298</v>
      </c>
      <c r="W7" s="126">
        <v>7.4258385574872354E-2</v>
      </c>
      <c r="X7" s="270"/>
    </row>
    <row r="8" spans="2:24" ht="21.95" customHeight="1" x14ac:dyDescent="0.25">
      <c r="B8" s="160" t="s">
        <v>87</v>
      </c>
      <c r="C8" s="87">
        <v>503</v>
      </c>
      <c r="D8" s="125">
        <v>0.88869257950530034</v>
      </c>
      <c r="E8" s="89">
        <v>710</v>
      </c>
      <c r="F8" s="125">
        <v>1.2544169611307421</v>
      </c>
      <c r="G8" s="89">
        <v>57</v>
      </c>
      <c r="H8" s="125">
        <v>0.10070671378091872</v>
      </c>
      <c r="I8" s="164">
        <v>0</v>
      </c>
      <c r="J8" s="108">
        <v>1270</v>
      </c>
      <c r="K8" s="126">
        <v>0.853494623655914</v>
      </c>
      <c r="L8" s="87">
        <v>368</v>
      </c>
      <c r="M8" s="125">
        <v>0.65017667844522964</v>
      </c>
      <c r="N8" s="89">
        <v>928</v>
      </c>
      <c r="O8" s="125">
        <v>1.6395759717314489</v>
      </c>
      <c r="P8" s="89">
        <v>69</v>
      </c>
      <c r="Q8" s="125">
        <v>0.12190812720848057</v>
      </c>
      <c r="R8" s="89">
        <v>0</v>
      </c>
      <c r="S8" s="165">
        <v>0</v>
      </c>
      <c r="T8" s="108">
        <v>1365</v>
      </c>
      <c r="U8" s="126">
        <v>8.4347772353704512E-2</v>
      </c>
      <c r="V8" s="108">
        <v>2635</v>
      </c>
      <c r="W8" s="126">
        <v>8.5148322885025524E-2</v>
      </c>
      <c r="X8" s="270"/>
    </row>
    <row r="9" spans="2:24" ht="21.95" customHeight="1" x14ac:dyDescent="0.25">
      <c r="B9" s="160" t="s">
        <v>88</v>
      </c>
      <c r="C9" s="87">
        <v>538</v>
      </c>
      <c r="D9" s="125">
        <v>0.95053003533568903</v>
      </c>
      <c r="E9" s="89">
        <v>770</v>
      </c>
      <c r="F9" s="125">
        <v>1.3604240282685511</v>
      </c>
      <c r="G9" s="89">
        <v>54</v>
      </c>
      <c r="H9" s="125">
        <v>9.5406360424028266E-2</v>
      </c>
      <c r="I9" s="164">
        <v>0</v>
      </c>
      <c r="J9" s="108">
        <v>1362</v>
      </c>
      <c r="K9" s="126">
        <v>0.91532258064516125</v>
      </c>
      <c r="L9" s="87">
        <v>376</v>
      </c>
      <c r="M9" s="125">
        <v>0.66431095406360419</v>
      </c>
      <c r="N9" s="89">
        <v>1110</v>
      </c>
      <c r="O9" s="125">
        <v>1.9611307420494699</v>
      </c>
      <c r="P9" s="89">
        <v>71</v>
      </c>
      <c r="Q9" s="125">
        <v>0.12544169611307421</v>
      </c>
      <c r="R9" s="89">
        <v>1</v>
      </c>
      <c r="S9" s="165">
        <v>1.7667844522968198E-3</v>
      </c>
      <c r="T9" s="108">
        <v>1558</v>
      </c>
      <c r="U9" s="126">
        <v>9.6273867638880309E-2</v>
      </c>
      <c r="V9" s="108">
        <v>2920</v>
      </c>
      <c r="W9" s="126">
        <v>9.4357913785303435E-2</v>
      </c>
      <c r="X9" s="270"/>
    </row>
    <row r="10" spans="2:24" ht="21.95" customHeight="1" x14ac:dyDescent="0.25">
      <c r="B10" s="160" t="s">
        <v>89</v>
      </c>
      <c r="C10" s="87">
        <v>413</v>
      </c>
      <c r="D10" s="125">
        <v>0.72968197879858654</v>
      </c>
      <c r="E10" s="89">
        <v>595</v>
      </c>
      <c r="F10" s="125">
        <v>1.0512367491166077</v>
      </c>
      <c r="G10" s="89">
        <v>32</v>
      </c>
      <c r="H10" s="125">
        <v>5.6537102473498232E-2</v>
      </c>
      <c r="I10" s="164">
        <v>0</v>
      </c>
      <c r="J10" s="108">
        <v>1040</v>
      </c>
      <c r="K10" s="126">
        <v>0.69892473118279574</v>
      </c>
      <c r="L10" s="87">
        <v>302</v>
      </c>
      <c r="M10" s="125">
        <v>0.53356890459363959</v>
      </c>
      <c r="N10" s="89">
        <v>829</v>
      </c>
      <c r="O10" s="125">
        <v>1.4646643109540636</v>
      </c>
      <c r="P10" s="89">
        <v>56</v>
      </c>
      <c r="Q10" s="125">
        <v>9.8939929328621903E-2</v>
      </c>
      <c r="R10" s="89">
        <v>1</v>
      </c>
      <c r="S10" s="165">
        <v>1.7667844522968198E-3</v>
      </c>
      <c r="T10" s="108">
        <v>1188</v>
      </c>
      <c r="U10" s="126">
        <v>7.3410368905641718E-2</v>
      </c>
      <c r="V10" s="108">
        <v>2228</v>
      </c>
      <c r="W10" s="126">
        <v>7.1996380792347964E-2</v>
      </c>
      <c r="X10" s="270"/>
    </row>
    <row r="11" spans="2:24" ht="21.95" customHeight="1" x14ac:dyDescent="0.25">
      <c r="B11" s="160" t="s">
        <v>90</v>
      </c>
      <c r="C11" s="87">
        <v>647</v>
      </c>
      <c r="D11" s="125">
        <v>1.1431095406360423</v>
      </c>
      <c r="E11" s="89">
        <v>859</v>
      </c>
      <c r="F11" s="125">
        <v>1.5176678445229681</v>
      </c>
      <c r="G11" s="89">
        <v>53</v>
      </c>
      <c r="H11" s="125">
        <v>9.3639575971731448E-2</v>
      </c>
      <c r="I11" s="164">
        <v>0</v>
      </c>
      <c r="J11" s="108">
        <v>1559</v>
      </c>
      <c r="K11" s="126">
        <v>1.0477150537634408</v>
      </c>
      <c r="L11" s="87">
        <v>409</v>
      </c>
      <c r="M11" s="125">
        <v>0.72261484098939932</v>
      </c>
      <c r="N11" s="89">
        <v>1098</v>
      </c>
      <c r="O11" s="125">
        <v>1.9399293286219081</v>
      </c>
      <c r="P11" s="89">
        <v>80</v>
      </c>
      <c r="Q11" s="125">
        <v>0.14134275618374559</v>
      </c>
      <c r="R11" s="89">
        <v>0</v>
      </c>
      <c r="S11" s="165">
        <v>0</v>
      </c>
      <c r="T11" s="108">
        <v>1587</v>
      </c>
      <c r="U11" s="126">
        <v>9.8065871593647658E-2</v>
      </c>
      <c r="V11" s="108">
        <v>3146</v>
      </c>
      <c r="W11" s="126">
        <v>0.10166095779745363</v>
      </c>
      <c r="X11" s="270"/>
    </row>
    <row r="12" spans="2:24" ht="21.95" customHeight="1" x14ac:dyDescent="0.25">
      <c r="B12" s="160" t="s">
        <v>91</v>
      </c>
      <c r="C12" s="87">
        <v>651</v>
      </c>
      <c r="D12" s="125">
        <v>1.1501766784452296</v>
      </c>
      <c r="E12" s="89">
        <v>799</v>
      </c>
      <c r="F12" s="125">
        <v>1.411660777385159</v>
      </c>
      <c r="G12" s="89">
        <v>49</v>
      </c>
      <c r="H12" s="125">
        <v>8.6572438162544174E-2</v>
      </c>
      <c r="I12" s="164">
        <v>0</v>
      </c>
      <c r="J12" s="108">
        <v>1499</v>
      </c>
      <c r="K12" s="126">
        <v>1.0073924731182795</v>
      </c>
      <c r="L12" s="87">
        <v>406</v>
      </c>
      <c r="M12" s="125">
        <v>0.71731448763250882</v>
      </c>
      <c r="N12" s="89">
        <v>1017</v>
      </c>
      <c r="O12" s="125">
        <v>1.7968197879858658</v>
      </c>
      <c r="P12" s="89">
        <v>53</v>
      </c>
      <c r="Q12" s="125">
        <v>9.3639575971731448E-2</v>
      </c>
      <c r="R12" s="89">
        <v>0</v>
      </c>
      <c r="S12" s="165">
        <v>0</v>
      </c>
      <c r="T12" s="108">
        <v>1476</v>
      </c>
      <c r="U12" s="126">
        <v>9.1206821973676078E-2</v>
      </c>
      <c r="V12" s="108">
        <v>2975</v>
      </c>
      <c r="W12" s="126">
        <v>9.6135203257286889E-2</v>
      </c>
      <c r="X12" s="270"/>
    </row>
    <row r="13" spans="2:24" ht="21.95" customHeight="1" x14ac:dyDescent="0.25">
      <c r="B13" s="160" t="s">
        <v>92</v>
      </c>
      <c r="C13" s="87">
        <v>234</v>
      </c>
      <c r="D13" s="125">
        <v>0.41342756183745583</v>
      </c>
      <c r="E13" s="89">
        <v>420</v>
      </c>
      <c r="F13" s="125">
        <v>0.74204946996466437</v>
      </c>
      <c r="G13" s="89">
        <v>21</v>
      </c>
      <c r="H13" s="125">
        <v>3.7102473498233215E-2</v>
      </c>
      <c r="I13" s="164">
        <v>0</v>
      </c>
      <c r="J13" s="108">
        <v>675</v>
      </c>
      <c r="K13" s="126">
        <v>0.4536290322580645</v>
      </c>
      <c r="L13" s="87">
        <v>271</v>
      </c>
      <c r="M13" s="125">
        <v>0.47879858657243818</v>
      </c>
      <c r="N13" s="89">
        <v>785</v>
      </c>
      <c r="O13" s="125">
        <v>1.3869257950530036</v>
      </c>
      <c r="P13" s="89">
        <v>37</v>
      </c>
      <c r="Q13" s="125">
        <v>6.5371024734982339E-2</v>
      </c>
      <c r="R13" s="89">
        <v>0</v>
      </c>
      <c r="S13" s="165">
        <v>0</v>
      </c>
      <c r="T13" s="108">
        <v>1093</v>
      </c>
      <c r="U13" s="126">
        <v>6.754001112278317E-2</v>
      </c>
      <c r="V13" s="108">
        <v>1768</v>
      </c>
      <c r="W13" s="126">
        <v>5.7131777935759062E-2</v>
      </c>
      <c r="X13" s="270"/>
    </row>
    <row r="14" spans="2:24" ht="21.95" customHeight="1" x14ac:dyDescent="0.25">
      <c r="B14" s="160" t="s">
        <v>93</v>
      </c>
      <c r="C14" s="87">
        <v>313</v>
      </c>
      <c r="D14" s="125">
        <v>0.55300353356890464</v>
      </c>
      <c r="E14" s="89">
        <v>442</v>
      </c>
      <c r="F14" s="125">
        <v>0.78091872791519434</v>
      </c>
      <c r="G14" s="89">
        <v>35</v>
      </c>
      <c r="H14" s="125">
        <v>6.1837455830388695E-2</v>
      </c>
      <c r="I14" s="164">
        <v>0</v>
      </c>
      <c r="J14" s="108">
        <v>790</v>
      </c>
      <c r="K14" s="126">
        <v>0.53091397849462363</v>
      </c>
      <c r="L14" s="87">
        <v>280</v>
      </c>
      <c r="M14" s="125">
        <v>0.49469964664310956</v>
      </c>
      <c r="N14" s="89">
        <v>901</v>
      </c>
      <c r="O14" s="125">
        <v>1.5918727915194346</v>
      </c>
      <c r="P14" s="89">
        <v>39</v>
      </c>
      <c r="Q14" s="125">
        <v>6.8904593639575976E-2</v>
      </c>
      <c r="R14" s="89">
        <v>1</v>
      </c>
      <c r="S14" s="165">
        <v>1.7667844522968198E-3</v>
      </c>
      <c r="T14" s="108">
        <v>1221</v>
      </c>
      <c r="U14" s="126">
        <v>7.5449545819687325E-2</v>
      </c>
      <c r="V14" s="108">
        <v>2011</v>
      </c>
      <c r="W14" s="126">
        <v>6.4984165966522331E-2</v>
      </c>
      <c r="X14" s="270"/>
    </row>
    <row r="15" spans="2:24" ht="21.95" customHeight="1" x14ac:dyDescent="0.25">
      <c r="B15" s="160" t="s">
        <v>94</v>
      </c>
      <c r="C15" s="87">
        <v>566</v>
      </c>
      <c r="D15" s="125">
        <v>1</v>
      </c>
      <c r="E15" s="89">
        <v>845</v>
      </c>
      <c r="F15" s="125">
        <v>1.4929328621908127</v>
      </c>
      <c r="G15" s="89">
        <v>77</v>
      </c>
      <c r="H15" s="125">
        <v>0.13604240282685512</v>
      </c>
      <c r="I15" s="164">
        <v>0</v>
      </c>
      <c r="J15" s="108">
        <v>1488</v>
      </c>
      <c r="K15" s="126">
        <v>1</v>
      </c>
      <c r="L15" s="87">
        <v>375</v>
      </c>
      <c r="M15" s="125">
        <v>0.66254416961130747</v>
      </c>
      <c r="N15" s="89">
        <v>1010</v>
      </c>
      <c r="O15" s="125">
        <v>1.784452296819788</v>
      </c>
      <c r="P15" s="89">
        <v>68</v>
      </c>
      <c r="Q15" s="125">
        <v>0.12014134275618374</v>
      </c>
      <c r="R15" s="89">
        <v>0</v>
      </c>
      <c r="S15" s="165">
        <v>0</v>
      </c>
      <c r="T15" s="108">
        <v>1453</v>
      </c>
      <c r="U15" s="126">
        <v>8.9785577457826116E-2</v>
      </c>
      <c r="V15" s="108">
        <v>2941</v>
      </c>
      <c r="W15" s="126">
        <v>9.5036515220060749E-2</v>
      </c>
      <c r="X15" s="270"/>
    </row>
    <row r="16" spans="2:24" ht="21.95" customHeight="1" x14ac:dyDescent="0.25">
      <c r="B16" s="160" t="s">
        <v>95</v>
      </c>
      <c r="C16" s="87">
        <v>543</v>
      </c>
      <c r="D16" s="125">
        <v>0.95936395759717319</v>
      </c>
      <c r="E16" s="89">
        <v>869</v>
      </c>
      <c r="F16" s="125">
        <v>1.5353356890459364</v>
      </c>
      <c r="G16" s="89">
        <v>57</v>
      </c>
      <c r="H16" s="125">
        <v>0.10070671378091872</v>
      </c>
      <c r="I16" s="164">
        <v>0</v>
      </c>
      <c r="J16" s="108">
        <v>1469</v>
      </c>
      <c r="K16" s="126">
        <v>0.98723118279569888</v>
      </c>
      <c r="L16" s="87">
        <v>393</v>
      </c>
      <c r="M16" s="125">
        <v>0.69434628975265023</v>
      </c>
      <c r="N16" s="89">
        <v>1068</v>
      </c>
      <c r="O16" s="125">
        <v>1.8869257950530036</v>
      </c>
      <c r="P16" s="89">
        <v>68</v>
      </c>
      <c r="Q16" s="125">
        <v>0.12014134275618374</v>
      </c>
      <c r="R16" s="89">
        <v>0</v>
      </c>
      <c r="S16" s="165">
        <v>0</v>
      </c>
      <c r="T16" s="108">
        <v>1529</v>
      </c>
      <c r="U16" s="126">
        <v>9.448186368411296E-2</v>
      </c>
      <c r="V16" s="108">
        <v>2998</v>
      </c>
      <c r="W16" s="126">
        <v>9.6878433400116329E-2</v>
      </c>
      <c r="X16" s="270"/>
    </row>
    <row r="17" spans="2:24" ht="21.95" customHeight="1" x14ac:dyDescent="0.25">
      <c r="B17" s="160" t="s">
        <v>96</v>
      </c>
      <c r="C17" s="87">
        <v>459</v>
      </c>
      <c r="D17" s="125">
        <v>0.81095406360424027</v>
      </c>
      <c r="E17" s="89">
        <v>774</v>
      </c>
      <c r="F17" s="125">
        <v>1.3674911660777385</v>
      </c>
      <c r="G17" s="89">
        <v>50</v>
      </c>
      <c r="H17" s="125">
        <v>8.8339222614840993E-2</v>
      </c>
      <c r="I17" s="164">
        <v>0</v>
      </c>
      <c r="J17" s="108">
        <v>1283</v>
      </c>
      <c r="K17" s="126">
        <v>0.86223118279569888</v>
      </c>
      <c r="L17" s="87">
        <v>339</v>
      </c>
      <c r="M17" s="125">
        <v>0.59893992932862195</v>
      </c>
      <c r="N17" s="89">
        <v>972</v>
      </c>
      <c r="O17" s="125">
        <v>1.7173144876325088</v>
      </c>
      <c r="P17" s="89">
        <v>57</v>
      </c>
      <c r="Q17" s="125">
        <v>0.10070671378091872</v>
      </c>
      <c r="R17" s="89">
        <v>0</v>
      </c>
      <c r="S17" s="165">
        <v>0</v>
      </c>
      <c r="T17" s="108">
        <v>1368</v>
      </c>
      <c r="U17" s="126">
        <v>8.4533152073163198E-2</v>
      </c>
      <c r="V17" s="108">
        <v>2651</v>
      </c>
      <c r="W17" s="126">
        <v>8.566535254960253E-2</v>
      </c>
      <c r="X17" s="270"/>
    </row>
    <row r="18" spans="2:24" ht="21.95" customHeight="1" thickBot="1" x14ac:dyDescent="0.3">
      <c r="B18" s="160" t="s">
        <v>97</v>
      </c>
      <c r="C18" s="87">
        <v>486</v>
      </c>
      <c r="D18" s="125">
        <v>0.85865724381625441</v>
      </c>
      <c r="E18" s="89">
        <v>691</v>
      </c>
      <c r="F18" s="125">
        <v>1.2208480565371025</v>
      </c>
      <c r="G18" s="89">
        <v>48</v>
      </c>
      <c r="H18" s="125">
        <v>8.4805653710247356E-2</v>
      </c>
      <c r="I18" s="164">
        <v>0</v>
      </c>
      <c r="J18" s="108">
        <v>1225</v>
      </c>
      <c r="K18" s="126">
        <v>0.823252688172043</v>
      </c>
      <c r="L18" s="87">
        <v>311</v>
      </c>
      <c r="M18" s="125">
        <v>0.54946996466431097</v>
      </c>
      <c r="N18" s="89">
        <v>790</v>
      </c>
      <c r="O18" s="125">
        <v>1.3957597173144876</v>
      </c>
      <c r="P18" s="89">
        <v>49</v>
      </c>
      <c r="Q18" s="125">
        <v>8.6572438162544174E-2</v>
      </c>
      <c r="R18" s="89">
        <v>0</v>
      </c>
      <c r="S18" s="165">
        <v>0</v>
      </c>
      <c r="T18" s="108">
        <v>1150</v>
      </c>
      <c r="U18" s="126">
        <v>7.1062225792498296E-2</v>
      </c>
      <c r="V18" s="108">
        <v>2375</v>
      </c>
      <c r="W18" s="126">
        <v>7.6746590835649192E-2</v>
      </c>
      <c r="X18" s="270"/>
    </row>
    <row r="19" spans="2:24" ht="21.95" customHeight="1" thickTop="1" thickBot="1" x14ac:dyDescent="0.3">
      <c r="B19" s="97" t="s">
        <v>31</v>
      </c>
      <c r="C19" s="98">
        <v>5786</v>
      </c>
      <c r="D19" s="129">
        <v>10.222614840989401</v>
      </c>
      <c r="E19" s="100">
        <v>8395</v>
      </c>
      <c r="F19" s="129">
        <v>14.832155477031803</v>
      </c>
      <c r="G19" s="100">
        <v>582</v>
      </c>
      <c r="H19" s="129">
        <v>1.0282685512367491</v>
      </c>
      <c r="I19" s="166">
        <v>0</v>
      </c>
      <c r="J19" s="98">
        <v>14763</v>
      </c>
      <c r="K19" s="131">
        <v>9.9213709677419324</v>
      </c>
      <c r="L19" s="98">
        <v>4127</v>
      </c>
      <c r="M19" s="129">
        <v>7.2915194346289747</v>
      </c>
      <c r="N19" s="100">
        <v>11343</v>
      </c>
      <c r="O19" s="129">
        <v>20.040636042402831</v>
      </c>
      <c r="P19" s="100">
        <v>710</v>
      </c>
      <c r="Q19" s="129">
        <v>1.2544169611307421</v>
      </c>
      <c r="R19" s="100">
        <v>3</v>
      </c>
      <c r="S19" s="130">
        <v>5.3003533568904589E-3</v>
      </c>
      <c r="T19" s="98">
        <v>16183</v>
      </c>
      <c r="U19" s="131">
        <v>0.99999999999999989</v>
      </c>
      <c r="V19" s="98">
        <v>30946</v>
      </c>
      <c r="W19" s="131">
        <v>1</v>
      </c>
      <c r="X19" s="271"/>
    </row>
    <row r="20" spans="2:24" s="81" customFormat="1" ht="21.95" customHeight="1" thickTop="1" thickBot="1" x14ac:dyDescent="0.3">
      <c r="B20" s="111"/>
      <c r="C20" s="112"/>
      <c r="D20" s="132"/>
      <c r="E20" s="112"/>
      <c r="F20" s="132"/>
      <c r="G20" s="112"/>
      <c r="H20" s="132"/>
      <c r="I20" s="112"/>
      <c r="J20" s="112"/>
      <c r="K20" s="132"/>
      <c r="L20" s="112"/>
      <c r="M20" s="132"/>
      <c r="N20" s="112"/>
      <c r="O20" s="132"/>
      <c r="P20" s="112"/>
      <c r="Q20" s="132"/>
      <c r="R20" s="112"/>
      <c r="S20" s="132"/>
      <c r="T20" s="112"/>
      <c r="U20" s="132"/>
      <c r="V20" s="112"/>
      <c r="W20" s="132"/>
      <c r="X20" s="269"/>
    </row>
    <row r="21" spans="2:24" s="81" customFormat="1" ht="21.95" customHeight="1" thickTop="1" x14ac:dyDescent="0.25">
      <c r="B21" s="114" t="s">
        <v>217</v>
      </c>
      <c r="C21" s="115"/>
      <c r="D21" s="115"/>
      <c r="E21" s="116"/>
      <c r="F21" s="161"/>
      <c r="G21" s="117"/>
      <c r="H21" s="117"/>
      <c r="I21" s="117"/>
      <c r="J21" s="161"/>
      <c r="K21" s="117"/>
      <c r="L21" s="117"/>
      <c r="X21" s="269"/>
    </row>
    <row r="22" spans="2:24" s="81" customFormat="1" ht="21.95" customHeight="1" thickBot="1" x14ac:dyDescent="0.3">
      <c r="B22" s="119" t="s">
        <v>250</v>
      </c>
      <c r="C22" s="120"/>
      <c r="D22" s="120"/>
      <c r="E22" s="121"/>
      <c r="F22" s="117"/>
      <c r="G22" s="117"/>
      <c r="H22" s="117"/>
      <c r="I22" s="117"/>
      <c r="J22" s="117"/>
      <c r="K22" s="117"/>
      <c r="L22" s="117"/>
      <c r="X22" s="269"/>
    </row>
    <row r="23" spans="2:24" s="81" customFormat="1" ht="15.75" thickTop="1" x14ac:dyDescent="0.25">
      <c r="B23" s="117"/>
      <c r="C23" s="117"/>
      <c r="D23" s="117"/>
      <c r="E23" s="117"/>
      <c r="F23" s="117"/>
      <c r="G23" s="117"/>
      <c r="H23" s="117"/>
      <c r="I23" s="117"/>
      <c r="J23" s="118"/>
      <c r="K23" s="117"/>
      <c r="L23" s="117"/>
      <c r="M23" s="117"/>
      <c r="N23" s="117"/>
      <c r="O23" s="117"/>
      <c r="P23" s="117"/>
      <c r="Q23" s="117"/>
      <c r="R23" s="117"/>
      <c r="S23" s="117"/>
      <c r="T23" s="118"/>
      <c r="U23" s="117"/>
      <c r="V23" s="117"/>
      <c r="W23" s="117"/>
      <c r="X23" s="269"/>
    </row>
    <row r="24" spans="2:24" s="81" customFormat="1" x14ac:dyDescent="0.25">
      <c r="X24" s="269"/>
    </row>
    <row r="25" spans="2:24" s="81" customFormat="1" x14ac:dyDescent="0.25">
      <c r="X25" s="269"/>
    </row>
    <row r="26" spans="2:24" s="81" customFormat="1" x14ac:dyDescent="0.25">
      <c r="X26" s="269"/>
    </row>
    <row r="27" spans="2:24" s="81" customFormat="1" x14ac:dyDescent="0.25">
      <c r="X27" s="269"/>
    </row>
    <row r="28" spans="2:24" s="81" customFormat="1" x14ac:dyDescent="0.25">
      <c r="X28" s="269"/>
    </row>
    <row r="29" spans="2:24" s="81" customFormat="1" x14ac:dyDescent="0.25">
      <c r="X29" s="269"/>
    </row>
    <row r="30" spans="2:24" s="81" customFormat="1" x14ac:dyDescent="0.25">
      <c r="X30" s="269"/>
    </row>
    <row r="31" spans="2:24" s="81" customFormat="1" x14ac:dyDescent="0.25">
      <c r="X31" s="269"/>
    </row>
    <row r="32" spans="2:24" s="81" customFormat="1" x14ac:dyDescent="0.25">
      <c r="X32" s="269"/>
    </row>
    <row r="33" spans="24:24" s="81" customFormat="1" x14ac:dyDescent="0.25">
      <c r="X33" s="269"/>
    </row>
    <row r="34" spans="24:24" s="81" customFormat="1" x14ac:dyDescent="0.25">
      <c r="X34" s="269"/>
    </row>
    <row r="35" spans="24:24" s="81" customFormat="1" x14ac:dyDescent="0.25">
      <c r="X35" s="269"/>
    </row>
    <row r="36" spans="24:24" s="81" customFormat="1" x14ac:dyDescent="0.25">
      <c r="X36" s="269"/>
    </row>
    <row r="37" spans="24:24" s="81" customFormat="1" x14ac:dyDescent="0.25">
      <c r="X37" s="269"/>
    </row>
    <row r="38" spans="24:24" s="81" customFormat="1" x14ac:dyDescent="0.25">
      <c r="X38" s="269"/>
    </row>
    <row r="39" spans="24:24" s="81" customFormat="1" x14ac:dyDescent="0.25">
      <c r="X39" s="269"/>
    </row>
    <row r="40" spans="24:24" s="81" customFormat="1" x14ac:dyDescent="0.25">
      <c r="X40" s="269"/>
    </row>
    <row r="41" spans="24:24" s="81" customFormat="1" x14ac:dyDescent="0.25">
      <c r="X41" s="269"/>
    </row>
    <row r="42" spans="24:24" s="81" customFormat="1" x14ac:dyDescent="0.25">
      <c r="X42" s="269"/>
    </row>
    <row r="43" spans="24:24" s="81" customFormat="1" x14ac:dyDescent="0.25">
      <c r="X43" s="269"/>
    </row>
    <row r="44" spans="24:24" s="81" customFormat="1" x14ac:dyDescent="0.25">
      <c r="X44" s="269"/>
    </row>
    <row r="45" spans="24:24" s="81" customFormat="1" x14ac:dyDescent="0.25">
      <c r="X45" s="269"/>
    </row>
    <row r="46" spans="24:24" s="81" customFormat="1" x14ac:dyDescent="0.25">
      <c r="X46" s="269"/>
    </row>
    <row r="47" spans="24:24" s="81" customFormat="1" x14ac:dyDescent="0.25">
      <c r="X47" s="269"/>
    </row>
    <row r="48" spans="24:24" s="81" customFormat="1" x14ac:dyDescent="0.25">
      <c r="X48" s="269"/>
    </row>
    <row r="49" spans="24:24" s="81" customFormat="1" x14ac:dyDescent="0.25">
      <c r="X49" s="269"/>
    </row>
    <row r="50" spans="24:24" s="81" customFormat="1" x14ac:dyDescent="0.25">
      <c r="X50" s="269"/>
    </row>
    <row r="51" spans="24:24" s="81" customFormat="1" x14ac:dyDescent="0.25">
      <c r="X51" s="269"/>
    </row>
    <row r="52" spans="24:24" s="81" customFormat="1" x14ac:dyDescent="0.25">
      <c r="X52" s="269"/>
    </row>
    <row r="53" spans="24:24" s="81" customFormat="1" x14ac:dyDescent="0.25">
      <c r="X53" s="269"/>
    </row>
    <row r="54" spans="24:24" s="81" customFormat="1" x14ac:dyDescent="0.25">
      <c r="X54" s="269"/>
    </row>
    <row r="55" spans="24:24" s="81" customFormat="1" x14ac:dyDescent="0.25">
      <c r="X55" s="269"/>
    </row>
    <row r="56" spans="24:24" s="81" customFormat="1" x14ac:dyDescent="0.25">
      <c r="X56" s="269"/>
    </row>
    <row r="57" spans="24:24" s="81" customFormat="1" x14ac:dyDescent="0.25">
      <c r="X57" s="269"/>
    </row>
    <row r="58" spans="24:24" s="81" customFormat="1" x14ac:dyDescent="0.25">
      <c r="X58" s="269"/>
    </row>
    <row r="59" spans="24:24" s="81" customFormat="1" x14ac:dyDescent="0.25">
      <c r="X59" s="269"/>
    </row>
    <row r="60" spans="24:24" s="81" customFormat="1" x14ac:dyDescent="0.25">
      <c r="X60" s="269"/>
    </row>
    <row r="61" spans="24:24" s="81" customFormat="1" x14ac:dyDescent="0.25">
      <c r="X61" s="269"/>
    </row>
    <row r="62" spans="24:24" s="81" customFormat="1" x14ac:dyDescent="0.25">
      <c r="X62" s="269"/>
    </row>
    <row r="63" spans="24:24" s="81" customFormat="1" x14ac:dyDescent="0.25">
      <c r="X63" s="269"/>
    </row>
    <row r="64" spans="24:24" s="81" customFormat="1" x14ac:dyDescent="0.25">
      <c r="X64" s="269"/>
    </row>
    <row r="65" spans="24:24" s="81" customFormat="1" x14ac:dyDescent="0.25">
      <c r="X65" s="269"/>
    </row>
    <row r="66" spans="24:24" s="81" customFormat="1" x14ac:dyDescent="0.25">
      <c r="X66" s="269"/>
    </row>
    <row r="67" spans="24:24" s="81" customFormat="1" x14ac:dyDescent="0.25">
      <c r="X67" s="269"/>
    </row>
    <row r="68" spans="24:24" s="81" customFormat="1" x14ac:dyDescent="0.25">
      <c r="X68" s="269"/>
    </row>
    <row r="69" spans="24:24" s="81" customFormat="1" x14ac:dyDescent="0.25">
      <c r="X69" s="269"/>
    </row>
    <row r="70" spans="24:24" s="81" customFormat="1" x14ac:dyDescent="0.25">
      <c r="X70" s="269"/>
    </row>
    <row r="71" spans="24:24" s="81" customFormat="1" x14ac:dyDescent="0.25">
      <c r="X71" s="269"/>
    </row>
    <row r="72" spans="24:24" s="81" customFormat="1" x14ac:dyDescent="0.25">
      <c r="X72" s="269"/>
    </row>
    <row r="73" spans="24:24" s="81" customFormat="1" x14ac:dyDescent="0.25">
      <c r="X73" s="269"/>
    </row>
    <row r="74" spans="24:24" s="81" customFormat="1" x14ac:dyDescent="0.25">
      <c r="X74" s="269"/>
    </row>
    <row r="75" spans="24:24" s="81" customFormat="1" x14ac:dyDescent="0.25">
      <c r="X75" s="269"/>
    </row>
    <row r="76" spans="24:24" s="81" customFormat="1" x14ac:dyDescent="0.25">
      <c r="X76" s="269"/>
    </row>
    <row r="77" spans="24:24" s="81" customFormat="1" x14ac:dyDescent="0.25">
      <c r="X77" s="269"/>
    </row>
    <row r="78" spans="24:24" s="81" customFormat="1" x14ac:dyDescent="0.25">
      <c r="X78" s="269"/>
    </row>
    <row r="79" spans="24:24" s="81" customFormat="1" x14ac:dyDescent="0.25">
      <c r="X79" s="269"/>
    </row>
    <row r="80" spans="24:24" s="81" customFormat="1" x14ac:dyDescent="0.25">
      <c r="X80" s="269"/>
    </row>
    <row r="81" spans="24:24" s="81" customFormat="1" x14ac:dyDescent="0.25">
      <c r="X81" s="269"/>
    </row>
    <row r="82" spans="24:24" s="81" customFormat="1" x14ac:dyDescent="0.25">
      <c r="X82" s="269"/>
    </row>
    <row r="83" spans="24:24" s="81" customFormat="1" x14ac:dyDescent="0.25">
      <c r="X83" s="269"/>
    </row>
    <row r="84" spans="24:24" s="81" customFormat="1" x14ac:dyDescent="0.25">
      <c r="X84" s="269"/>
    </row>
    <row r="85" spans="24:24" s="81" customFormat="1" x14ac:dyDescent="0.25">
      <c r="X85" s="269"/>
    </row>
    <row r="86" spans="24:24" s="81" customFormat="1" x14ac:dyDescent="0.25">
      <c r="X86" s="269"/>
    </row>
    <row r="87" spans="24:24" s="81" customFormat="1" x14ac:dyDescent="0.25">
      <c r="X87" s="269"/>
    </row>
    <row r="88" spans="24:24" s="81" customFormat="1" x14ac:dyDescent="0.25">
      <c r="X88" s="269"/>
    </row>
    <row r="89" spans="24:24" s="81" customFormat="1" x14ac:dyDescent="0.25">
      <c r="X89" s="269"/>
    </row>
    <row r="90" spans="24:24" s="81" customFormat="1" x14ac:dyDescent="0.25">
      <c r="X90" s="269"/>
    </row>
    <row r="91" spans="24:24" s="81" customFormat="1" x14ac:dyDescent="0.25">
      <c r="X91" s="269"/>
    </row>
    <row r="92" spans="24:24" s="81" customFormat="1" x14ac:dyDescent="0.25">
      <c r="X92" s="269"/>
    </row>
    <row r="93" spans="24:24" s="81" customFormat="1" x14ac:dyDescent="0.25">
      <c r="X93" s="269"/>
    </row>
    <row r="94" spans="24:24" s="81" customFormat="1" x14ac:dyDescent="0.25">
      <c r="X94" s="269"/>
    </row>
    <row r="95" spans="24:24" s="81" customFormat="1" x14ac:dyDescent="0.25">
      <c r="X95" s="269"/>
    </row>
    <row r="96" spans="24:24" s="81" customFormat="1" x14ac:dyDescent="0.25">
      <c r="X96" s="269"/>
    </row>
    <row r="97" spans="24:24" s="81" customFormat="1" x14ac:dyDescent="0.25">
      <c r="X97" s="269"/>
    </row>
    <row r="98" spans="24:24" s="81" customFormat="1" x14ac:dyDescent="0.25">
      <c r="X98" s="269"/>
    </row>
    <row r="99" spans="24:24" s="81" customFormat="1" x14ac:dyDescent="0.25">
      <c r="X99" s="269"/>
    </row>
    <row r="100" spans="24:24" s="81" customFormat="1" x14ac:dyDescent="0.25">
      <c r="X100" s="269"/>
    </row>
    <row r="101" spans="24:24" s="81" customFormat="1" x14ac:dyDescent="0.25">
      <c r="X101" s="269"/>
    </row>
    <row r="102" spans="24:24" s="81" customFormat="1" x14ac:dyDescent="0.25">
      <c r="X102" s="269"/>
    </row>
    <row r="103" spans="24:24" s="81" customFormat="1" x14ac:dyDescent="0.25">
      <c r="X103" s="269"/>
    </row>
    <row r="104" spans="24:24" s="81" customFormat="1" x14ac:dyDescent="0.25">
      <c r="X104" s="269"/>
    </row>
    <row r="105" spans="24:24" s="81" customFormat="1" x14ac:dyDescent="0.25">
      <c r="X105" s="269"/>
    </row>
    <row r="106" spans="24:24" s="81" customFormat="1" x14ac:dyDescent="0.25">
      <c r="X106" s="269"/>
    </row>
    <row r="107" spans="24:24" s="81" customFormat="1" x14ac:dyDescent="0.25">
      <c r="X107" s="269"/>
    </row>
    <row r="108" spans="24:24" s="81" customFormat="1" x14ac:dyDescent="0.25">
      <c r="X108" s="269"/>
    </row>
    <row r="109" spans="24:24" s="81" customFormat="1" x14ac:dyDescent="0.25">
      <c r="X109" s="269"/>
    </row>
    <row r="110" spans="24:24" s="81" customFormat="1" x14ac:dyDescent="0.25">
      <c r="X110" s="269"/>
    </row>
    <row r="111" spans="24:24" s="81" customFormat="1" x14ac:dyDescent="0.25">
      <c r="X111" s="269"/>
    </row>
    <row r="112" spans="24:24" s="81" customFormat="1" x14ac:dyDescent="0.25">
      <c r="X112" s="269"/>
    </row>
    <row r="113" spans="24:24" s="81" customFormat="1" x14ac:dyDescent="0.25">
      <c r="X113" s="269"/>
    </row>
    <row r="114" spans="24:24" s="81" customFormat="1" x14ac:dyDescent="0.25">
      <c r="X114" s="269"/>
    </row>
    <row r="115" spans="24:24" s="81" customFormat="1" x14ac:dyDescent="0.25">
      <c r="X115" s="269"/>
    </row>
    <row r="116" spans="24:24" s="81" customFormat="1" x14ac:dyDescent="0.25">
      <c r="X116" s="269"/>
    </row>
    <row r="117" spans="24:24" s="81" customFormat="1" x14ac:dyDescent="0.25">
      <c r="X117" s="269"/>
    </row>
    <row r="118" spans="24:24" s="81" customFormat="1" x14ac:dyDescent="0.25">
      <c r="X118" s="269"/>
    </row>
    <row r="119" spans="24:24" s="81" customFormat="1" x14ac:dyDescent="0.25">
      <c r="X119" s="269"/>
    </row>
    <row r="120" spans="24:24" s="81" customFormat="1" x14ac:dyDescent="0.25">
      <c r="X120" s="269"/>
    </row>
    <row r="121" spans="24:24" s="81" customFormat="1" x14ac:dyDescent="0.25">
      <c r="X121" s="269"/>
    </row>
    <row r="122" spans="24:24" s="81" customFormat="1" x14ac:dyDescent="0.25">
      <c r="X122" s="269"/>
    </row>
    <row r="123" spans="24:24" s="81" customFormat="1" x14ac:dyDescent="0.25">
      <c r="X123" s="269"/>
    </row>
    <row r="124" spans="24:24" s="81" customFormat="1" x14ac:dyDescent="0.25">
      <c r="X124" s="269"/>
    </row>
    <row r="125" spans="24:24" s="81" customFormat="1" x14ac:dyDescent="0.25">
      <c r="X125" s="269"/>
    </row>
    <row r="126" spans="24:24" s="81" customFormat="1" x14ac:dyDescent="0.25">
      <c r="X126" s="269"/>
    </row>
    <row r="127" spans="24:24" s="81" customFormat="1" x14ac:dyDescent="0.25">
      <c r="X127" s="269"/>
    </row>
    <row r="128" spans="24:24" s="81" customFormat="1" x14ac:dyDescent="0.25">
      <c r="X128" s="269"/>
    </row>
    <row r="129" spans="24:24" s="81" customFormat="1" x14ac:dyDescent="0.25">
      <c r="X129" s="269"/>
    </row>
    <row r="130" spans="24:24" s="81" customFormat="1" x14ac:dyDescent="0.25">
      <c r="X130" s="269"/>
    </row>
    <row r="131" spans="24:24" s="81" customFormat="1" x14ac:dyDescent="0.25">
      <c r="X131" s="269"/>
    </row>
    <row r="132" spans="24:24" s="81" customFormat="1" x14ac:dyDescent="0.25">
      <c r="X132" s="269"/>
    </row>
    <row r="133" spans="24:24" s="81" customFormat="1" x14ac:dyDescent="0.25">
      <c r="X133" s="269"/>
    </row>
    <row r="134" spans="24:24" s="81" customFormat="1" x14ac:dyDescent="0.25">
      <c r="X134" s="269"/>
    </row>
    <row r="135" spans="24:24" s="81" customFormat="1" x14ac:dyDescent="0.25">
      <c r="X135" s="269"/>
    </row>
    <row r="136" spans="24:24" s="81" customFormat="1" x14ac:dyDescent="0.25">
      <c r="X136" s="269"/>
    </row>
    <row r="137" spans="24:24" s="81" customFormat="1" x14ac:dyDescent="0.25">
      <c r="X137" s="269"/>
    </row>
    <row r="138" spans="24:24" s="81" customFormat="1" x14ac:dyDescent="0.25">
      <c r="X138" s="269"/>
    </row>
    <row r="139" spans="24:24" s="81" customFormat="1" x14ac:dyDescent="0.25">
      <c r="X139" s="269"/>
    </row>
    <row r="140" spans="24:24" s="81" customFormat="1" x14ac:dyDescent="0.25">
      <c r="X140" s="269"/>
    </row>
    <row r="141" spans="24:24" s="81" customFormat="1" x14ac:dyDescent="0.25">
      <c r="X141" s="269"/>
    </row>
    <row r="142" spans="24:24" s="81" customFormat="1" x14ac:dyDescent="0.25">
      <c r="X142" s="269"/>
    </row>
    <row r="143" spans="24:24" s="81" customFormat="1" x14ac:dyDescent="0.25">
      <c r="X143" s="269"/>
    </row>
    <row r="144" spans="24:24" s="81" customFormat="1" x14ac:dyDescent="0.25">
      <c r="X144" s="269"/>
    </row>
    <row r="145" spans="24:24" s="81" customFormat="1" x14ac:dyDescent="0.25">
      <c r="X145" s="269"/>
    </row>
    <row r="146" spans="24:24" s="81" customFormat="1" x14ac:dyDescent="0.25">
      <c r="X146" s="269"/>
    </row>
    <row r="147" spans="24:24" s="81" customFormat="1" x14ac:dyDescent="0.25">
      <c r="X147" s="269"/>
    </row>
    <row r="148" spans="24:24" s="81" customFormat="1" x14ac:dyDescent="0.25">
      <c r="X148" s="269"/>
    </row>
    <row r="149" spans="24:24" s="81" customFormat="1" x14ac:dyDescent="0.25">
      <c r="X149" s="269"/>
    </row>
    <row r="150" spans="24:24" s="81" customFormat="1" x14ac:dyDescent="0.25">
      <c r="X150" s="269"/>
    </row>
    <row r="151" spans="24:24" s="81" customFormat="1" x14ac:dyDescent="0.25">
      <c r="X151" s="269"/>
    </row>
    <row r="152" spans="24:24" s="81" customFormat="1" x14ac:dyDescent="0.25">
      <c r="X152" s="269"/>
    </row>
    <row r="153" spans="24:24" s="81" customFormat="1" x14ac:dyDescent="0.25">
      <c r="X153" s="269"/>
    </row>
    <row r="154" spans="24:24" s="81" customFormat="1" x14ac:dyDescent="0.25">
      <c r="X154" s="269"/>
    </row>
    <row r="155" spans="24:24" s="81" customFormat="1" x14ac:dyDescent="0.25">
      <c r="X155" s="269"/>
    </row>
    <row r="156" spans="24:24" s="81" customFormat="1" x14ac:dyDescent="0.25">
      <c r="X156" s="269"/>
    </row>
    <row r="157" spans="24:24" s="81" customFormat="1" x14ac:dyDescent="0.25">
      <c r="X157" s="269"/>
    </row>
    <row r="158" spans="24:24" s="81" customFormat="1" x14ac:dyDescent="0.25">
      <c r="X158" s="269"/>
    </row>
    <row r="159" spans="24:24" s="81" customFormat="1" x14ac:dyDescent="0.25">
      <c r="X159" s="269"/>
    </row>
    <row r="160" spans="24:24" s="81" customFormat="1" x14ac:dyDescent="0.25">
      <c r="X160" s="269"/>
    </row>
    <row r="161" spans="24:24" s="81" customFormat="1" x14ac:dyDescent="0.25">
      <c r="X161" s="269"/>
    </row>
    <row r="162" spans="24:24" s="81" customFormat="1" x14ac:dyDescent="0.25">
      <c r="X162" s="269"/>
    </row>
    <row r="163" spans="24:24" s="81" customFormat="1" x14ac:dyDescent="0.25">
      <c r="X163" s="269"/>
    </row>
    <row r="164" spans="24:24" s="81" customFormat="1" x14ac:dyDescent="0.25">
      <c r="X164" s="269"/>
    </row>
    <row r="165" spans="24:24" s="81" customFormat="1" x14ac:dyDescent="0.25">
      <c r="X165" s="269"/>
    </row>
    <row r="166" spans="24:24" s="81" customFormat="1" x14ac:dyDescent="0.25">
      <c r="X166" s="269"/>
    </row>
    <row r="167" spans="24:24" s="81" customFormat="1" x14ac:dyDescent="0.25">
      <c r="X167" s="269"/>
    </row>
    <row r="168" spans="24:24" s="81" customFormat="1" x14ac:dyDescent="0.25">
      <c r="X168" s="269"/>
    </row>
    <row r="169" spans="24:24" s="81" customFormat="1" x14ac:dyDescent="0.25">
      <c r="X169" s="269"/>
    </row>
    <row r="170" spans="24:24" s="81" customFormat="1" x14ac:dyDescent="0.25">
      <c r="X170" s="269"/>
    </row>
    <row r="171" spans="24:24" s="81" customFormat="1" x14ac:dyDescent="0.25">
      <c r="X171" s="269"/>
    </row>
    <row r="172" spans="24:24" s="81" customFormat="1" x14ac:dyDescent="0.25">
      <c r="X172" s="269"/>
    </row>
    <row r="173" spans="24:24" s="81" customFormat="1" x14ac:dyDescent="0.25">
      <c r="X173" s="269"/>
    </row>
    <row r="174" spans="24:24" s="81" customFormat="1" x14ac:dyDescent="0.25">
      <c r="X174" s="269"/>
    </row>
    <row r="175" spans="24:24" s="81" customFormat="1" x14ac:dyDescent="0.25">
      <c r="X175" s="269"/>
    </row>
    <row r="176" spans="24:24" s="81" customFormat="1" x14ac:dyDescent="0.25">
      <c r="X176" s="269"/>
    </row>
    <row r="177" spans="24:24" s="81" customFormat="1" x14ac:dyDescent="0.25">
      <c r="X177" s="269"/>
    </row>
    <row r="178" spans="24:24" s="81" customFormat="1" x14ac:dyDescent="0.25">
      <c r="X178" s="269"/>
    </row>
    <row r="179" spans="24:24" s="81" customFormat="1" x14ac:dyDescent="0.25">
      <c r="X179" s="269"/>
    </row>
    <row r="180" spans="24:24" s="81" customFormat="1" x14ac:dyDescent="0.25">
      <c r="X180" s="269"/>
    </row>
    <row r="181" spans="24:24" s="81" customFormat="1" x14ac:dyDescent="0.25">
      <c r="X181" s="269"/>
    </row>
    <row r="182" spans="24:24" s="81" customFormat="1" x14ac:dyDescent="0.25">
      <c r="X182" s="269"/>
    </row>
    <row r="183" spans="24:24" s="81" customFormat="1" x14ac:dyDescent="0.25">
      <c r="X183" s="269"/>
    </row>
    <row r="184" spans="24:24" s="81" customFormat="1" x14ac:dyDescent="0.25">
      <c r="X184" s="269"/>
    </row>
    <row r="185" spans="24:24" s="81" customFormat="1" x14ac:dyDescent="0.25">
      <c r="X185" s="269"/>
    </row>
    <row r="186" spans="24:24" s="81" customFormat="1" x14ac:dyDescent="0.25">
      <c r="X186" s="269"/>
    </row>
    <row r="187" spans="24:24" s="81" customFormat="1" x14ac:dyDescent="0.25">
      <c r="X187" s="269"/>
    </row>
    <row r="188" spans="24:24" s="81" customFormat="1" x14ac:dyDescent="0.25">
      <c r="X188" s="269"/>
    </row>
    <row r="189" spans="24:24" s="81" customFormat="1" x14ac:dyDescent="0.25">
      <c r="X189" s="269"/>
    </row>
    <row r="190" spans="24:24" s="81" customFormat="1" x14ac:dyDescent="0.25">
      <c r="X190" s="269"/>
    </row>
    <row r="191" spans="24:24" s="81" customFormat="1" x14ac:dyDescent="0.25">
      <c r="X191" s="269"/>
    </row>
    <row r="192" spans="24:24" s="81" customFormat="1" x14ac:dyDescent="0.25">
      <c r="X192" s="269"/>
    </row>
    <row r="193" spans="24:24" s="81" customFormat="1" x14ac:dyDescent="0.25">
      <c r="X193" s="269"/>
    </row>
    <row r="194" spans="24:24" s="81" customFormat="1" x14ac:dyDescent="0.25">
      <c r="X194" s="269"/>
    </row>
    <row r="195" spans="24:24" s="81" customFormat="1" x14ac:dyDescent="0.25">
      <c r="X195" s="269"/>
    </row>
    <row r="196" spans="24:24" s="81" customFormat="1" x14ac:dyDescent="0.25">
      <c r="X196" s="269"/>
    </row>
    <row r="197" spans="24:24" s="81" customFormat="1" x14ac:dyDescent="0.25">
      <c r="X197" s="269"/>
    </row>
    <row r="198" spans="24:24" s="81" customFormat="1" x14ac:dyDescent="0.25">
      <c r="X198" s="269"/>
    </row>
    <row r="199" spans="24:24" s="81" customFormat="1" x14ac:dyDescent="0.25">
      <c r="X199" s="269"/>
    </row>
    <row r="200" spans="24:24" s="81" customFormat="1" x14ac:dyDescent="0.25">
      <c r="X200" s="269"/>
    </row>
    <row r="201" spans="24:24" s="81" customFormat="1" x14ac:dyDescent="0.25">
      <c r="X201" s="269"/>
    </row>
    <row r="202" spans="24:24" s="81" customFormat="1" x14ac:dyDescent="0.25">
      <c r="X202" s="269"/>
    </row>
    <row r="203" spans="24:24" s="81" customFormat="1" x14ac:dyDescent="0.25">
      <c r="X203" s="269"/>
    </row>
    <row r="204" spans="24:24" s="81" customFormat="1" x14ac:dyDescent="0.25">
      <c r="X204" s="269"/>
    </row>
    <row r="205" spans="24:24" s="81" customFormat="1" x14ac:dyDescent="0.25">
      <c r="X205" s="269"/>
    </row>
    <row r="206" spans="24:24" s="81" customFormat="1" x14ac:dyDescent="0.25">
      <c r="X206" s="269"/>
    </row>
    <row r="207" spans="24:24" s="81" customFormat="1" x14ac:dyDescent="0.25">
      <c r="X207" s="269"/>
    </row>
    <row r="208" spans="24:24" s="81" customFormat="1" x14ac:dyDescent="0.25">
      <c r="X208" s="269"/>
    </row>
    <row r="209" spans="24:24" s="81" customFormat="1" x14ac:dyDescent="0.25">
      <c r="X209" s="269"/>
    </row>
    <row r="210" spans="24:24" s="81" customFormat="1" x14ac:dyDescent="0.25">
      <c r="X210" s="269"/>
    </row>
    <row r="211" spans="24:24" s="81" customFormat="1" x14ac:dyDescent="0.25">
      <c r="X211" s="269"/>
    </row>
    <row r="212" spans="24:24" s="81" customFormat="1" x14ac:dyDescent="0.25">
      <c r="X212" s="269"/>
    </row>
    <row r="213" spans="24:24" s="81" customFormat="1" x14ac:dyDescent="0.25">
      <c r="X213" s="269"/>
    </row>
    <row r="214" spans="24:24" s="81" customFormat="1" x14ac:dyDescent="0.25">
      <c r="X214" s="269"/>
    </row>
    <row r="215" spans="24:24" s="81" customFormat="1" x14ac:dyDescent="0.25">
      <c r="X215" s="269"/>
    </row>
    <row r="216" spans="24:24" s="81" customFormat="1" x14ac:dyDescent="0.25">
      <c r="X216" s="269"/>
    </row>
    <row r="217" spans="24:24" s="81" customFormat="1" x14ac:dyDescent="0.25">
      <c r="X217" s="269"/>
    </row>
    <row r="218" spans="24:24" s="81" customFormat="1" x14ac:dyDescent="0.25">
      <c r="X218" s="269"/>
    </row>
    <row r="219" spans="24:24" s="81" customFormat="1" x14ac:dyDescent="0.25">
      <c r="X219" s="269"/>
    </row>
    <row r="220" spans="24:24" s="81" customFormat="1" x14ac:dyDescent="0.25">
      <c r="X220" s="269"/>
    </row>
    <row r="221" spans="24:24" s="81" customFormat="1" x14ac:dyDescent="0.25">
      <c r="X221" s="269"/>
    </row>
    <row r="222" spans="24:24" s="81" customFormat="1" x14ac:dyDescent="0.25">
      <c r="X222" s="269"/>
    </row>
    <row r="223" spans="24:24" s="81" customFormat="1" x14ac:dyDescent="0.25">
      <c r="X223" s="269"/>
    </row>
    <row r="224" spans="24:24" s="81" customFormat="1" x14ac:dyDescent="0.25">
      <c r="X224" s="269"/>
    </row>
    <row r="225" spans="24:24" s="81" customFormat="1" x14ac:dyDescent="0.25">
      <c r="X225" s="269"/>
    </row>
    <row r="226" spans="24:24" s="81" customFormat="1" x14ac:dyDescent="0.25">
      <c r="X226" s="269"/>
    </row>
    <row r="227" spans="24:24" s="81" customFormat="1" x14ac:dyDescent="0.25">
      <c r="X227" s="269"/>
    </row>
    <row r="228" spans="24:24" s="81" customFormat="1" x14ac:dyDescent="0.25">
      <c r="X228" s="269"/>
    </row>
    <row r="229" spans="24:24" s="81" customFormat="1" x14ac:dyDescent="0.25">
      <c r="X229" s="269"/>
    </row>
    <row r="230" spans="24:24" s="81" customFormat="1" x14ac:dyDescent="0.25">
      <c r="X230" s="269"/>
    </row>
    <row r="231" spans="24:24" s="81" customFormat="1" x14ac:dyDescent="0.25">
      <c r="X231" s="269"/>
    </row>
    <row r="232" spans="24:24" s="81" customFormat="1" x14ac:dyDescent="0.25">
      <c r="X232" s="269"/>
    </row>
    <row r="233" spans="24:24" s="81" customFormat="1" x14ac:dyDescent="0.25">
      <c r="X233" s="269"/>
    </row>
    <row r="234" spans="24:24" s="81" customFormat="1" x14ac:dyDescent="0.25">
      <c r="X234" s="269"/>
    </row>
    <row r="235" spans="24:24" s="81" customFormat="1" x14ac:dyDescent="0.25">
      <c r="X235" s="269"/>
    </row>
    <row r="236" spans="24:24" s="81" customFormat="1" x14ac:dyDescent="0.25">
      <c r="X236" s="269"/>
    </row>
    <row r="237" spans="24:24" s="81" customFormat="1" x14ac:dyDescent="0.25">
      <c r="X237" s="269"/>
    </row>
    <row r="238" spans="24:24" s="81" customFormat="1" x14ac:dyDescent="0.25">
      <c r="X238" s="269"/>
    </row>
    <row r="239" spans="24:24" s="81" customFormat="1" x14ac:dyDescent="0.25">
      <c r="X239" s="269"/>
    </row>
    <row r="240" spans="24:24" s="81" customFormat="1" x14ac:dyDescent="0.25">
      <c r="X240" s="269"/>
    </row>
    <row r="241" spans="24:24" s="81" customFormat="1" x14ac:dyDescent="0.25">
      <c r="X241" s="269"/>
    </row>
    <row r="242" spans="24:24" s="81" customFormat="1" x14ac:dyDescent="0.25">
      <c r="X242" s="269"/>
    </row>
    <row r="243" spans="24:24" s="81" customFormat="1" x14ac:dyDescent="0.25">
      <c r="X243" s="269"/>
    </row>
    <row r="244" spans="24:24" s="81" customFormat="1" x14ac:dyDescent="0.25">
      <c r="X244" s="269"/>
    </row>
    <row r="245" spans="24:24" s="81" customFormat="1" x14ac:dyDescent="0.25">
      <c r="X245" s="269"/>
    </row>
    <row r="246" spans="24:24" s="81" customFormat="1" x14ac:dyDescent="0.25">
      <c r="X246" s="269"/>
    </row>
    <row r="247" spans="24:24" s="81" customFormat="1" x14ac:dyDescent="0.25">
      <c r="X247" s="269"/>
    </row>
    <row r="248" spans="24:24" s="81" customFormat="1" x14ac:dyDescent="0.25">
      <c r="X248" s="269"/>
    </row>
    <row r="249" spans="24:24" s="81" customFormat="1" x14ac:dyDescent="0.25">
      <c r="X249" s="269"/>
    </row>
    <row r="250" spans="24:24" s="81" customFormat="1" x14ac:dyDescent="0.25">
      <c r="X250" s="269"/>
    </row>
    <row r="251" spans="24:24" s="81" customFormat="1" x14ac:dyDescent="0.25">
      <c r="X251" s="269"/>
    </row>
    <row r="252" spans="24:24" s="81" customFormat="1" x14ac:dyDescent="0.25">
      <c r="X252" s="269"/>
    </row>
    <row r="253" spans="24:24" s="81" customFormat="1" x14ac:dyDescent="0.25">
      <c r="X253" s="269"/>
    </row>
    <row r="254" spans="24:24" s="81" customFormat="1" x14ac:dyDescent="0.25">
      <c r="X254" s="269"/>
    </row>
    <row r="255" spans="24:24" s="81" customFormat="1" x14ac:dyDescent="0.25">
      <c r="X255" s="269"/>
    </row>
    <row r="256" spans="24:24" s="81" customFormat="1" x14ac:dyDescent="0.25">
      <c r="X256" s="269"/>
    </row>
    <row r="257" spans="24:24" s="81" customFormat="1" x14ac:dyDescent="0.25">
      <c r="X257" s="269"/>
    </row>
    <row r="258" spans="24:24" s="81" customFormat="1" x14ac:dyDescent="0.25">
      <c r="X258" s="269"/>
    </row>
    <row r="259" spans="24:24" s="81" customFormat="1" x14ac:dyDescent="0.25">
      <c r="X259" s="269"/>
    </row>
    <row r="260" spans="24:24" s="81" customFormat="1" x14ac:dyDescent="0.25">
      <c r="X260" s="269"/>
    </row>
    <row r="261" spans="24:24" s="81" customFormat="1" x14ac:dyDescent="0.25">
      <c r="X261" s="269"/>
    </row>
    <row r="262" spans="24:24" s="81" customFormat="1" x14ac:dyDescent="0.25">
      <c r="X262" s="269"/>
    </row>
    <row r="263" spans="24:24" s="81" customFormat="1" x14ac:dyDescent="0.25">
      <c r="X263" s="269"/>
    </row>
    <row r="264" spans="24:24" s="81" customFormat="1" x14ac:dyDescent="0.25">
      <c r="X264" s="269"/>
    </row>
    <row r="265" spans="24:24" s="81" customFormat="1" x14ac:dyDescent="0.25">
      <c r="X265" s="269"/>
    </row>
    <row r="266" spans="24:24" s="81" customFormat="1" x14ac:dyDescent="0.25">
      <c r="X266" s="269"/>
    </row>
    <row r="267" spans="24:24" s="81" customFormat="1" x14ac:dyDescent="0.25">
      <c r="X267" s="269"/>
    </row>
    <row r="268" spans="24:24" s="81" customFormat="1" x14ac:dyDescent="0.25">
      <c r="X268" s="269"/>
    </row>
    <row r="269" spans="24:24" s="81" customFormat="1" x14ac:dyDescent="0.25">
      <c r="X269" s="269"/>
    </row>
    <row r="270" spans="24:24" s="81" customFormat="1" x14ac:dyDescent="0.25">
      <c r="X270" s="269"/>
    </row>
    <row r="271" spans="24:24" s="81" customFormat="1" x14ac:dyDescent="0.25">
      <c r="X271" s="269"/>
    </row>
    <row r="272" spans="24:24" s="81" customFormat="1" x14ac:dyDescent="0.25">
      <c r="X272" s="269"/>
    </row>
    <row r="273" spans="24:24" s="81" customFormat="1" x14ac:dyDescent="0.25">
      <c r="X273" s="269"/>
    </row>
    <row r="274" spans="24:24" s="81" customFormat="1" x14ac:dyDescent="0.25">
      <c r="X274" s="269"/>
    </row>
    <row r="275" spans="24:24" s="81" customFormat="1" x14ac:dyDescent="0.25">
      <c r="X275" s="269"/>
    </row>
    <row r="276" spans="24:24" s="81" customFormat="1" x14ac:dyDescent="0.25">
      <c r="X276" s="269"/>
    </row>
    <row r="277" spans="24:24" s="81" customFormat="1" x14ac:dyDescent="0.25">
      <c r="X277" s="269"/>
    </row>
    <row r="278" spans="24:24" s="81" customFormat="1" x14ac:dyDescent="0.25">
      <c r="X278" s="269"/>
    </row>
    <row r="279" spans="24:24" s="81" customFormat="1" x14ac:dyDescent="0.25">
      <c r="X279" s="269"/>
    </row>
    <row r="280" spans="24:24" s="81" customFormat="1" x14ac:dyDescent="0.25">
      <c r="X280" s="269"/>
    </row>
    <row r="281" spans="24:24" s="81" customFormat="1" x14ac:dyDescent="0.25">
      <c r="X281" s="269"/>
    </row>
    <row r="282" spans="24:24" s="81" customFormat="1" x14ac:dyDescent="0.25">
      <c r="X282" s="269"/>
    </row>
    <row r="283" spans="24:24" s="81" customFormat="1" x14ac:dyDescent="0.25">
      <c r="X283" s="269"/>
    </row>
    <row r="284" spans="24:24" s="81" customFormat="1" x14ac:dyDescent="0.25">
      <c r="X284" s="269"/>
    </row>
    <row r="285" spans="24:24" s="81" customFormat="1" x14ac:dyDescent="0.25">
      <c r="X285" s="269"/>
    </row>
    <row r="286" spans="24:24" s="81" customFormat="1" x14ac:dyDescent="0.25">
      <c r="X286" s="269"/>
    </row>
    <row r="287" spans="24:24" s="81" customFormat="1" x14ac:dyDescent="0.25">
      <c r="X287" s="269"/>
    </row>
    <row r="288" spans="24:24" s="81" customFormat="1" x14ac:dyDescent="0.25">
      <c r="X288" s="269"/>
    </row>
    <row r="289" spans="24:24" s="81" customFormat="1" x14ac:dyDescent="0.25">
      <c r="X289" s="269"/>
    </row>
    <row r="290" spans="24:24" s="81" customFormat="1" x14ac:dyDescent="0.25">
      <c r="X290" s="269"/>
    </row>
    <row r="291" spans="24:24" s="81" customFormat="1" x14ac:dyDescent="0.25">
      <c r="X291" s="269"/>
    </row>
    <row r="292" spans="24:24" s="81" customFormat="1" x14ac:dyDescent="0.25">
      <c r="X292" s="269"/>
    </row>
    <row r="293" spans="24:24" s="81" customFormat="1" x14ac:dyDescent="0.25">
      <c r="X293" s="269"/>
    </row>
    <row r="294" spans="24:24" s="81" customFormat="1" x14ac:dyDescent="0.25">
      <c r="X294" s="269"/>
    </row>
    <row r="295" spans="24:24" s="81" customFormat="1" x14ac:dyDescent="0.25">
      <c r="X295" s="269"/>
    </row>
    <row r="296" spans="24:24" s="81" customFormat="1" x14ac:dyDescent="0.25">
      <c r="X296" s="269"/>
    </row>
    <row r="297" spans="24:24" s="81" customFormat="1" x14ac:dyDescent="0.25">
      <c r="X297" s="269"/>
    </row>
    <row r="298" spans="24:24" s="81" customFormat="1" x14ac:dyDescent="0.25">
      <c r="X298" s="269"/>
    </row>
    <row r="299" spans="24:24" s="81" customFormat="1" x14ac:dyDescent="0.25">
      <c r="X299" s="269"/>
    </row>
    <row r="300" spans="24:24" s="81" customFormat="1" x14ac:dyDescent="0.25">
      <c r="X300" s="269"/>
    </row>
    <row r="301" spans="24:24" s="81" customFormat="1" x14ac:dyDescent="0.25">
      <c r="X301" s="269"/>
    </row>
    <row r="302" spans="24:24" s="81" customFormat="1" x14ac:dyDescent="0.25">
      <c r="X302" s="269"/>
    </row>
    <row r="303" spans="24:24" s="81" customFormat="1" x14ac:dyDescent="0.25">
      <c r="X303" s="269"/>
    </row>
    <row r="304" spans="24:24" s="81" customFormat="1" x14ac:dyDescent="0.25">
      <c r="X304" s="269"/>
    </row>
    <row r="305" spans="24:24" s="81" customFormat="1" x14ac:dyDescent="0.25">
      <c r="X305" s="269"/>
    </row>
    <row r="306" spans="24:24" s="81" customFormat="1" x14ac:dyDescent="0.25">
      <c r="X306" s="269"/>
    </row>
    <row r="307" spans="24:24" s="81" customFormat="1" x14ac:dyDescent="0.25">
      <c r="X307" s="269"/>
    </row>
    <row r="308" spans="24:24" s="81" customFormat="1" x14ac:dyDescent="0.25">
      <c r="X308" s="269"/>
    </row>
    <row r="309" spans="24:24" s="81" customFormat="1" x14ac:dyDescent="0.25">
      <c r="X309" s="269"/>
    </row>
    <row r="310" spans="24:24" s="81" customFormat="1" x14ac:dyDescent="0.25">
      <c r="X310" s="269"/>
    </row>
    <row r="311" spans="24:24" s="81" customFormat="1" x14ac:dyDescent="0.25">
      <c r="X311" s="269"/>
    </row>
    <row r="312" spans="24:24" s="81" customFormat="1" x14ac:dyDescent="0.25">
      <c r="X312" s="269"/>
    </row>
    <row r="313" spans="24:24" s="81" customFormat="1" x14ac:dyDescent="0.25">
      <c r="X313" s="269"/>
    </row>
    <row r="314" spans="24:24" s="81" customFormat="1" x14ac:dyDescent="0.25">
      <c r="X314" s="269"/>
    </row>
    <row r="315" spans="24:24" s="81" customFormat="1" x14ac:dyDescent="0.25">
      <c r="X315" s="269"/>
    </row>
    <row r="316" spans="24:24" s="81" customFormat="1" x14ac:dyDescent="0.25">
      <c r="X316" s="269"/>
    </row>
    <row r="317" spans="24:24" s="81" customFormat="1" x14ac:dyDescent="0.25">
      <c r="X317" s="269"/>
    </row>
    <row r="318" spans="24:24" s="81" customFormat="1" x14ac:dyDescent="0.25">
      <c r="X318" s="269"/>
    </row>
    <row r="319" spans="24:24" s="81" customFormat="1" x14ac:dyDescent="0.25">
      <c r="X319" s="269"/>
    </row>
    <row r="320" spans="24:24" s="81" customFormat="1" x14ac:dyDescent="0.25">
      <c r="X320" s="269"/>
    </row>
    <row r="321" spans="24:24" s="81" customFormat="1" x14ac:dyDescent="0.25">
      <c r="X321" s="269"/>
    </row>
    <row r="322" spans="24:24" s="81" customFormat="1" x14ac:dyDescent="0.25">
      <c r="X322" s="269"/>
    </row>
    <row r="323" spans="24:24" s="81" customFormat="1" x14ac:dyDescent="0.25">
      <c r="X323" s="269"/>
    </row>
    <row r="324" spans="24:24" s="81" customFormat="1" x14ac:dyDescent="0.25">
      <c r="X324" s="269"/>
    </row>
    <row r="325" spans="24:24" s="81" customFormat="1" x14ac:dyDescent="0.25">
      <c r="X325" s="269"/>
    </row>
    <row r="326" spans="24:24" s="81" customFormat="1" x14ac:dyDescent="0.25">
      <c r="X326" s="269"/>
    </row>
    <row r="327" spans="24:24" s="81" customFormat="1" x14ac:dyDescent="0.25">
      <c r="X327" s="269"/>
    </row>
    <row r="328" spans="24:24" s="81" customFormat="1" x14ac:dyDescent="0.25">
      <c r="X328" s="269"/>
    </row>
    <row r="329" spans="24:24" s="81" customFormat="1" x14ac:dyDescent="0.25">
      <c r="X329" s="269"/>
    </row>
    <row r="330" spans="24:24" s="81" customFormat="1" x14ac:dyDescent="0.25">
      <c r="X330" s="269"/>
    </row>
    <row r="331" spans="24:24" s="81" customFormat="1" x14ac:dyDescent="0.25">
      <c r="X331" s="269"/>
    </row>
    <row r="332" spans="24:24" s="81" customFormat="1" x14ac:dyDescent="0.25">
      <c r="X332" s="269"/>
    </row>
    <row r="333" spans="24:24" s="81" customFormat="1" x14ac:dyDescent="0.25">
      <c r="X333" s="269"/>
    </row>
    <row r="334" spans="24:24" s="81" customFormat="1" x14ac:dyDescent="0.25">
      <c r="X334" s="269"/>
    </row>
    <row r="335" spans="24:24" s="81" customFormat="1" x14ac:dyDescent="0.25">
      <c r="X335" s="269"/>
    </row>
    <row r="336" spans="24:24" s="81" customFormat="1" x14ac:dyDescent="0.25">
      <c r="X336" s="269"/>
    </row>
    <row r="337" spans="24:24" s="81" customFormat="1" x14ac:dyDescent="0.25">
      <c r="X337" s="269"/>
    </row>
    <row r="338" spans="24:24" s="81" customFormat="1" x14ac:dyDescent="0.25">
      <c r="X338" s="269"/>
    </row>
    <row r="339" spans="24:24" s="81" customFormat="1" x14ac:dyDescent="0.25">
      <c r="X339" s="269"/>
    </row>
    <row r="340" spans="24:24" s="81" customFormat="1" x14ac:dyDescent="0.25">
      <c r="X340" s="269"/>
    </row>
    <row r="341" spans="24:24" s="81" customFormat="1" x14ac:dyDescent="0.25">
      <c r="X341" s="269"/>
    </row>
    <row r="342" spans="24:24" s="81" customFormat="1" x14ac:dyDescent="0.25">
      <c r="X342" s="269"/>
    </row>
    <row r="343" spans="24:24" s="81" customFormat="1" x14ac:dyDescent="0.25">
      <c r="X343" s="269"/>
    </row>
    <row r="344" spans="24:24" s="81" customFormat="1" x14ac:dyDescent="0.25">
      <c r="X344" s="269"/>
    </row>
    <row r="345" spans="24:24" s="81" customFormat="1" x14ac:dyDescent="0.25">
      <c r="X345" s="269"/>
    </row>
    <row r="346" spans="24:24" s="81" customFormat="1" x14ac:dyDescent="0.25">
      <c r="X346" s="269"/>
    </row>
    <row r="347" spans="24:24" s="81" customFormat="1" x14ac:dyDescent="0.25">
      <c r="X347" s="269"/>
    </row>
    <row r="348" spans="24:24" s="81" customFormat="1" x14ac:dyDescent="0.25">
      <c r="X348" s="269"/>
    </row>
    <row r="349" spans="24:24" s="81" customFormat="1" x14ac:dyDescent="0.25">
      <c r="X349" s="269"/>
    </row>
    <row r="350" spans="24:24" s="81" customFormat="1" x14ac:dyDescent="0.25">
      <c r="X350" s="269"/>
    </row>
    <row r="351" spans="24:24" s="81" customFormat="1" x14ac:dyDescent="0.25">
      <c r="X351" s="269"/>
    </row>
    <row r="352" spans="24:24" s="81" customFormat="1" x14ac:dyDescent="0.25">
      <c r="X352" s="269"/>
    </row>
    <row r="353" spans="24:24" s="81" customFormat="1" x14ac:dyDescent="0.25">
      <c r="X353" s="269"/>
    </row>
    <row r="354" spans="24:24" s="81" customFormat="1" x14ac:dyDescent="0.25">
      <c r="X354" s="269"/>
    </row>
    <row r="355" spans="24:24" s="81" customFormat="1" x14ac:dyDescent="0.25">
      <c r="X355" s="269"/>
    </row>
    <row r="356" spans="24:24" s="81" customFormat="1" x14ac:dyDescent="0.25">
      <c r="X356" s="269"/>
    </row>
    <row r="357" spans="24:24" s="81" customFormat="1" x14ac:dyDescent="0.25">
      <c r="X357" s="269"/>
    </row>
    <row r="358" spans="24:24" s="81" customFormat="1" x14ac:dyDescent="0.25">
      <c r="X358" s="269"/>
    </row>
    <row r="359" spans="24:24" s="81" customFormat="1" x14ac:dyDescent="0.25">
      <c r="X359" s="269"/>
    </row>
    <row r="360" spans="24:24" s="81" customFormat="1" x14ac:dyDescent="0.25">
      <c r="X360" s="269"/>
    </row>
    <row r="361" spans="24:24" s="81" customFormat="1" x14ac:dyDescent="0.25">
      <c r="X361" s="269"/>
    </row>
    <row r="362" spans="24:24" s="81" customFormat="1" x14ac:dyDescent="0.25">
      <c r="X362" s="269"/>
    </row>
    <row r="363" spans="24:24" s="81" customFormat="1" x14ac:dyDescent="0.25">
      <c r="X363" s="269"/>
    </row>
    <row r="364" spans="24:24" s="81" customFormat="1" x14ac:dyDescent="0.25">
      <c r="X364" s="269"/>
    </row>
    <row r="365" spans="24:24" s="81" customFormat="1" x14ac:dyDescent="0.25">
      <c r="X365" s="269"/>
    </row>
    <row r="366" spans="24:24" s="81" customFormat="1" x14ac:dyDescent="0.25">
      <c r="X366" s="269"/>
    </row>
    <row r="367" spans="24:24" s="81" customFormat="1" x14ac:dyDescent="0.25">
      <c r="X367" s="269"/>
    </row>
    <row r="368" spans="24:24" s="81" customFormat="1" x14ac:dyDescent="0.25">
      <c r="X368" s="269"/>
    </row>
    <row r="369" spans="24:24" s="81" customFormat="1" x14ac:dyDescent="0.25">
      <c r="X369" s="269"/>
    </row>
    <row r="370" spans="24:24" s="81" customFormat="1" x14ac:dyDescent="0.25">
      <c r="X370" s="269"/>
    </row>
    <row r="371" spans="24:24" s="81" customFormat="1" x14ac:dyDescent="0.25">
      <c r="X371" s="269"/>
    </row>
    <row r="372" spans="24:24" s="81" customFormat="1" x14ac:dyDescent="0.25">
      <c r="X372" s="269"/>
    </row>
    <row r="373" spans="24:24" s="81" customFormat="1" x14ac:dyDescent="0.25">
      <c r="X373" s="269"/>
    </row>
    <row r="374" spans="24:24" s="81" customFormat="1" x14ac:dyDescent="0.25">
      <c r="X374" s="269"/>
    </row>
    <row r="375" spans="24:24" s="81" customFormat="1" x14ac:dyDescent="0.25">
      <c r="X375" s="269"/>
    </row>
    <row r="376" spans="24:24" s="81" customFormat="1" x14ac:dyDescent="0.25">
      <c r="X376" s="269"/>
    </row>
    <row r="377" spans="24:24" s="81" customFormat="1" x14ac:dyDescent="0.25">
      <c r="X377" s="269"/>
    </row>
    <row r="378" spans="24:24" s="81" customFormat="1" x14ac:dyDescent="0.25">
      <c r="X378" s="269"/>
    </row>
    <row r="379" spans="24:24" s="81" customFormat="1" x14ac:dyDescent="0.25">
      <c r="X379" s="269"/>
    </row>
    <row r="380" spans="24:24" s="81" customFormat="1" x14ac:dyDescent="0.25">
      <c r="X380" s="269"/>
    </row>
    <row r="381" spans="24:24" s="81" customFormat="1" x14ac:dyDescent="0.25">
      <c r="X381" s="269"/>
    </row>
    <row r="382" spans="24:24" s="81" customFormat="1" x14ac:dyDescent="0.25">
      <c r="X382" s="269"/>
    </row>
    <row r="383" spans="24:24" s="81" customFormat="1" x14ac:dyDescent="0.25">
      <c r="X383" s="269"/>
    </row>
    <row r="384" spans="24:24" s="81" customFormat="1" x14ac:dyDescent="0.25">
      <c r="X384" s="269"/>
    </row>
    <row r="385" spans="24:24" s="81" customFormat="1" x14ac:dyDescent="0.25">
      <c r="X385" s="269"/>
    </row>
    <row r="386" spans="24:24" s="81" customFormat="1" x14ac:dyDescent="0.25">
      <c r="X386" s="269"/>
    </row>
    <row r="387" spans="24:24" s="81" customFormat="1" x14ac:dyDescent="0.25">
      <c r="X387" s="269"/>
    </row>
    <row r="388" spans="24:24" s="81" customFormat="1" x14ac:dyDescent="0.25">
      <c r="X388" s="269"/>
    </row>
    <row r="389" spans="24:24" s="81" customFormat="1" x14ac:dyDescent="0.25">
      <c r="X389" s="269"/>
    </row>
    <row r="390" spans="24:24" s="81" customFormat="1" x14ac:dyDescent="0.25">
      <c r="X390" s="269"/>
    </row>
    <row r="391" spans="24:24" s="81" customFormat="1" x14ac:dyDescent="0.25">
      <c r="X391" s="269"/>
    </row>
    <row r="392" spans="24:24" s="81" customFormat="1" x14ac:dyDescent="0.25">
      <c r="X392" s="269"/>
    </row>
    <row r="393" spans="24:24" s="81" customFormat="1" x14ac:dyDescent="0.25">
      <c r="X393" s="269"/>
    </row>
    <row r="394" spans="24:24" s="81" customFormat="1" x14ac:dyDescent="0.25">
      <c r="X394" s="269"/>
    </row>
    <row r="395" spans="24:24" s="81" customFormat="1" x14ac:dyDescent="0.25">
      <c r="X395" s="269"/>
    </row>
    <row r="396" spans="24:24" s="81" customFormat="1" x14ac:dyDescent="0.25">
      <c r="X396" s="269"/>
    </row>
    <row r="397" spans="24:24" s="81" customFormat="1" x14ac:dyDescent="0.25">
      <c r="X397" s="269"/>
    </row>
    <row r="398" spans="24:24" s="81" customFormat="1" x14ac:dyDescent="0.25">
      <c r="X398" s="269"/>
    </row>
    <row r="399" spans="24:24" s="81" customFormat="1" x14ac:dyDescent="0.25">
      <c r="X399" s="269"/>
    </row>
    <row r="400" spans="24:24" s="81" customFormat="1" x14ac:dyDescent="0.25">
      <c r="X400" s="269"/>
    </row>
    <row r="401" spans="24:24" s="81" customFormat="1" x14ac:dyDescent="0.25">
      <c r="X401" s="269"/>
    </row>
    <row r="402" spans="24:24" s="81" customFormat="1" x14ac:dyDescent="0.25">
      <c r="X402" s="269"/>
    </row>
    <row r="403" spans="24:24" s="81" customFormat="1" x14ac:dyDescent="0.25">
      <c r="X403" s="269"/>
    </row>
    <row r="404" spans="24:24" s="81" customFormat="1" x14ac:dyDescent="0.25">
      <c r="X404" s="269"/>
    </row>
    <row r="405" spans="24:24" s="81" customFormat="1" x14ac:dyDescent="0.25">
      <c r="X405" s="269"/>
    </row>
    <row r="406" spans="24:24" s="81" customFormat="1" x14ac:dyDescent="0.25">
      <c r="X406" s="269"/>
    </row>
    <row r="407" spans="24:24" s="81" customFormat="1" x14ac:dyDescent="0.25">
      <c r="X407" s="269"/>
    </row>
    <row r="408" spans="24:24" s="81" customFormat="1" x14ac:dyDescent="0.25">
      <c r="X408" s="269"/>
    </row>
    <row r="409" spans="24:24" s="81" customFormat="1" x14ac:dyDescent="0.25">
      <c r="X409" s="269"/>
    </row>
    <row r="410" spans="24:24" s="81" customFormat="1" x14ac:dyDescent="0.25">
      <c r="X410" s="269"/>
    </row>
    <row r="411" spans="24:24" s="81" customFormat="1" x14ac:dyDescent="0.25">
      <c r="X411" s="269"/>
    </row>
    <row r="412" spans="24:24" s="81" customFormat="1" x14ac:dyDescent="0.25">
      <c r="X412" s="269"/>
    </row>
    <row r="413" spans="24:24" s="81" customFormat="1" x14ac:dyDescent="0.25">
      <c r="X413" s="269"/>
    </row>
    <row r="414" spans="24:24" s="81" customFormat="1" x14ac:dyDescent="0.25">
      <c r="X414" s="269"/>
    </row>
    <row r="415" spans="24:24" s="81" customFormat="1" x14ac:dyDescent="0.25">
      <c r="X415" s="269"/>
    </row>
    <row r="416" spans="24:24" s="81" customFormat="1" x14ac:dyDescent="0.25">
      <c r="X416" s="269"/>
    </row>
    <row r="417" spans="24:24" s="81" customFormat="1" x14ac:dyDescent="0.25">
      <c r="X417" s="269"/>
    </row>
    <row r="418" spans="24:24" s="81" customFormat="1" x14ac:dyDescent="0.25">
      <c r="X418" s="269"/>
    </row>
    <row r="419" spans="24:24" s="81" customFormat="1" x14ac:dyDescent="0.25">
      <c r="X419" s="269"/>
    </row>
    <row r="420" spans="24:24" s="81" customFormat="1" x14ac:dyDescent="0.25">
      <c r="X420" s="269"/>
    </row>
    <row r="421" spans="24:24" s="81" customFormat="1" x14ac:dyDescent="0.25">
      <c r="X421" s="269"/>
    </row>
    <row r="422" spans="24:24" s="81" customFormat="1" x14ac:dyDescent="0.25">
      <c r="X422" s="269"/>
    </row>
    <row r="423" spans="24:24" s="81" customFormat="1" x14ac:dyDescent="0.25">
      <c r="X423" s="269"/>
    </row>
    <row r="424" spans="24:24" s="81" customFormat="1" x14ac:dyDescent="0.25">
      <c r="X424" s="269"/>
    </row>
    <row r="425" spans="24:24" s="81" customFormat="1" x14ac:dyDescent="0.25">
      <c r="X425" s="269"/>
    </row>
    <row r="426" spans="24:24" s="81" customFormat="1" x14ac:dyDescent="0.25">
      <c r="X426" s="269"/>
    </row>
    <row r="427" spans="24:24" s="81" customFormat="1" x14ac:dyDescent="0.25">
      <c r="X427" s="269"/>
    </row>
    <row r="428" spans="24:24" s="81" customFormat="1" x14ac:dyDescent="0.25">
      <c r="X428" s="269"/>
    </row>
    <row r="429" spans="24:24" s="81" customFormat="1" x14ac:dyDescent="0.25">
      <c r="X429" s="269"/>
    </row>
    <row r="430" spans="24:24" s="81" customFormat="1" x14ac:dyDescent="0.25">
      <c r="X430" s="269"/>
    </row>
    <row r="431" spans="24:24" s="81" customFormat="1" x14ac:dyDescent="0.25">
      <c r="X431" s="269"/>
    </row>
    <row r="432" spans="24:24" s="81" customFormat="1" x14ac:dyDescent="0.25">
      <c r="X432" s="269"/>
    </row>
    <row r="433" spans="24:24" s="81" customFormat="1" x14ac:dyDescent="0.25">
      <c r="X433" s="269"/>
    </row>
    <row r="434" spans="24:24" s="81" customFormat="1" x14ac:dyDescent="0.25">
      <c r="X434" s="269"/>
    </row>
    <row r="435" spans="24:24" s="81" customFormat="1" x14ac:dyDescent="0.25">
      <c r="X435" s="269"/>
    </row>
    <row r="436" spans="24:24" s="81" customFormat="1" x14ac:dyDescent="0.25">
      <c r="X436" s="269"/>
    </row>
    <row r="437" spans="24:24" s="81" customFormat="1" x14ac:dyDescent="0.25">
      <c r="X437" s="269"/>
    </row>
    <row r="438" spans="24:24" s="81" customFormat="1" x14ac:dyDescent="0.25">
      <c r="X438" s="269"/>
    </row>
    <row r="439" spans="24:24" s="81" customFormat="1" x14ac:dyDescent="0.25">
      <c r="X439" s="269"/>
    </row>
    <row r="440" spans="24:24" s="81" customFormat="1" x14ac:dyDescent="0.25">
      <c r="X440" s="269"/>
    </row>
    <row r="441" spans="24:24" s="81" customFormat="1" x14ac:dyDescent="0.25">
      <c r="X441" s="269"/>
    </row>
    <row r="442" spans="24:24" s="81" customFormat="1" x14ac:dyDescent="0.25">
      <c r="X442" s="269"/>
    </row>
    <row r="443" spans="24:24" s="81" customFormat="1" x14ac:dyDescent="0.25">
      <c r="X443" s="269"/>
    </row>
    <row r="444" spans="24:24" s="81" customFormat="1" x14ac:dyDescent="0.25">
      <c r="X444" s="269"/>
    </row>
    <row r="445" spans="24:24" s="81" customFormat="1" x14ac:dyDescent="0.25">
      <c r="X445" s="269"/>
    </row>
    <row r="446" spans="24:24" s="81" customFormat="1" x14ac:dyDescent="0.25">
      <c r="X446" s="269"/>
    </row>
    <row r="447" spans="24:24" s="81" customFormat="1" x14ac:dyDescent="0.25">
      <c r="X447" s="269"/>
    </row>
    <row r="448" spans="24:24" s="81" customFormat="1" x14ac:dyDescent="0.25">
      <c r="X448" s="269"/>
    </row>
    <row r="449" spans="24:24" s="81" customFormat="1" x14ac:dyDescent="0.25">
      <c r="X449" s="269"/>
    </row>
    <row r="450" spans="24:24" s="81" customFormat="1" x14ac:dyDescent="0.25">
      <c r="X450" s="269"/>
    </row>
    <row r="451" spans="24:24" s="81" customFormat="1" x14ac:dyDescent="0.25">
      <c r="X451" s="269"/>
    </row>
    <row r="452" spans="24:24" s="81" customFormat="1" x14ac:dyDescent="0.25">
      <c r="X452" s="269"/>
    </row>
    <row r="453" spans="24:24" s="81" customFormat="1" x14ac:dyDescent="0.25">
      <c r="X453" s="269"/>
    </row>
    <row r="454" spans="24:24" s="81" customFormat="1" x14ac:dyDescent="0.25">
      <c r="X454" s="269"/>
    </row>
    <row r="455" spans="24:24" s="81" customFormat="1" x14ac:dyDescent="0.25">
      <c r="X455" s="269"/>
    </row>
    <row r="456" spans="24:24" s="81" customFormat="1" x14ac:dyDescent="0.25">
      <c r="X456" s="269"/>
    </row>
    <row r="457" spans="24:24" s="81" customFormat="1" x14ac:dyDescent="0.25">
      <c r="X457" s="269"/>
    </row>
    <row r="458" spans="24:24" s="81" customFormat="1" x14ac:dyDescent="0.25">
      <c r="X458" s="269"/>
    </row>
    <row r="459" spans="24:24" s="81" customFormat="1" x14ac:dyDescent="0.25">
      <c r="X459" s="269"/>
    </row>
    <row r="460" spans="24:24" s="81" customFormat="1" x14ac:dyDescent="0.25">
      <c r="X460" s="269"/>
    </row>
    <row r="461" spans="24:24" s="81" customFormat="1" x14ac:dyDescent="0.25">
      <c r="X461" s="269"/>
    </row>
    <row r="462" spans="24:24" s="81" customFormat="1" x14ac:dyDescent="0.25">
      <c r="X462" s="269"/>
    </row>
    <row r="463" spans="24:24" s="81" customFormat="1" x14ac:dyDescent="0.25">
      <c r="X463" s="269"/>
    </row>
    <row r="464" spans="24:24" s="81" customFormat="1" x14ac:dyDescent="0.25">
      <c r="X464" s="269"/>
    </row>
    <row r="465" spans="24:24" s="81" customFormat="1" x14ac:dyDescent="0.25">
      <c r="X465" s="269"/>
    </row>
    <row r="466" spans="24:24" s="81" customFormat="1" x14ac:dyDescent="0.25">
      <c r="X466" s="269"/>
    </row>
    <row r="467" spans="24:24" s="81" customFormat="1" x14ac:dyDescent="0.25">
      <c r="X467" s="269"/>
    </row>
    <row r="468" spans="24:24" s="81" customFormat="1" x14ac:dyDescent="0.25">
      <c r="X468" s="269"/>
    </row>
    <row r="469" spans="24:24" s="81" customFormat="1" x14ac:dyDescent="0.25">
      <c r="X469" s="269"/>
    </row>
    <row r="470" spans="24:24" s="81" customFormat="1" x14ac:dyDescent="0.25">
      <c r="X470" s="269"/>
    </row>
    <row r="471" spans="24:24" s="81" customFormat="1" x14ac:dyDescent="0.25">
      <c r="X471" s="269"/>
    </row>
    <row r="472" spans="24:24" s="81" customFormat="1" x14ac:dyDescent="0.25">
      <c r="X472" s="269"/>
    </row>
    <row r="473" spans="24:24" s="81" customFormat="1" x14ac:dyDescent="0.25">
      <c r="X473" s="269"/>
    </row>
    <row r="474" spans="24:24" s="81" customFormat="1" x14ac:dyDescent="0.25">
      <c r="X474" s="269"/>
    </row>
    <row r="475" spans="24:24" s="81" customFormat="1" x14ac:dyDescent="0.25">
      <c r="X475" s="269"/>
    </row>
    <row r="476" spans="24:24" s="81" customFormat="1" x14ac:dyDescent="0.25">
      <c r="X476" s="269"/>
    </row>
    <row r="477" spans="24:24" s="81" customFormat="1" x14ac:dyDescent="0.25">
      <c r="X477" s="269"/>
    </row>
    <row r="478" spans="24:24" s="81" customFormat="1" x14ac:dyDescent="0.25">
      <c r="X478" s="269"/>
    </row>
    <row r="479" spans="24:24" s="81" customFormat="1" x14ac:dyDescent="0.25">
      <c r="X479" s="269"/>
    </row>
    <row r="480" spans="24:24" s="81" customFormat="1" x14ac:dyDescent="0.25">
      <c r="X480" s="269"/>
    </row>
    <row r="481" spans="24:24" s="81" customFormat="1" x14ac:dyDescent="0.25">
      <c r="X481" s="269"/>
    </row>
    <row r="482" spans="24:24" s="81" customFormat="1" x14ac:dyDescent="0.25">
      <c r="X482" s="269"/>
    </row>
    <row r="483" spans="24:24" s="81" customFormat="1" x14ac:dyDescent="0.25">
      <c r="X483" s="269"/>
    </row>
    <row r="484" spans="24:24" s="81" customFormat="1" x14ac:dyDescent="0.25">
      <c r="X484" s="269"/>
    </row>
    <row r="485" spans="24:24" s="81" customFormat="1" x14ac:dyDescent="0.25">
      <c r="X485" s="269"/>
    </row>
    <row r="486" spans="24:24" s="81" customFormat="1" x14ac:dyDescent="0.25">
      <c r="X486" s="269"/>
    </row>
    <row r="487" spans="24:24" s="81" customFormat="1" x14ac:dyDescent="0.25">
      <c r="X487" s="269"/>
    </row>
    <row r="488" spans="24:24" s="81" customFormat="1" x14ac:dyDescent="0.25">
      <c r="X488" s="269"/>
    </row>
    <row r="489" spans="24:24" s="81" customFormat="1" x14ac:dyDescent="0.25">
      <c r="X489" s="269"/>
    </row>
    <row r="490" spans="24:24" s="81" customFormat="1" x14ac:dyDescent="0.25">
      <c r="X490" s="269"/>
    </row>
    <row r="491" spans="24:24" s="81" customFormat="1" x14ac:dyDescent="0.25">
      <c r="X491" s="269"/>
    </row>
    <row r="492" spans="24:24" s="81" customFormat="1" x14ac:dyDescent="0.25">
      <c r="X492" s="269"/>
    </row>
    <row r="493" spans="24:24" s="81" customFormat="1" x14ac:dyDescent="0.25">
      <c r="X493" s="269"/>
    </row>
    <row r="494" spans="24:24" s="81" customFormat="1" x14ac:dyDescent="0.25">
      <c r="X494" s="269"/>
    </row>
    <row r="495" spans="24:24" s="81" customFormat="1" x14ac:dyDescent="0.25">
      <c r="X495" s="269"/>
    </row>
    <row r="496" spans="24:24" s="81" customFormat="1" x14ac:dyDescent="0.25">
      <c r="X496" s="269"/>
    </row>
    <row r="497" spans="24:24" s="81" customFormat="1" x14ac:dyDescent="0.25">
      <c r="X497" s="269"/>
    </row>
    <row r="498" spans="24:24" s="81" customFormat="1" x14ac:dyDescent="0.25">
      <c r="X498" s="269"/>
    </row>
    <row r="499" spans="24:24" s="81" customFormat="1" x14ac:dyDescent="0.25">
      <c r="X499" s="269"/>
    </row>
    <row r="500" spans="24:24" s="81" customFormat="1" x14ac:dyDescent="0.25">
      <c r="X500" s="269"/>
    </row>
    <row r="501" spans="24:24" s="81" customFormat="1" x14ac:dyDescent="0.25">
      <c r="X501" s="269"/>
    </row>
    <row r="502" spans="24:24" s="81" customFormat="1" x14ac:dyDescent="0.25">
      <c r="X502" s="269"/>
    </row>
    <row r="503" spans="24:24" s="81" customFormat="1" x14ac:dyDescent="0.25">
      <c r="X503" s="269"/>
    </row>
    <row r="504" spans="24:24" s="81" customFormat="1" x14ac:dyDescent="0.25">
      <c r="X504" s="269"/>
    </row>
    <row r="505" spans="24:24" s="81" customFormat="1" x14ac:dyDescent="0.25">
      <c r="X505" s="269"/>
    </row>
    <row r="506" spans="24:24" s="81" customFormat="1" x14ac:dyDescent="0.25">
      <c r="X506" s="269"/>
    </row>
    <row r="507" spans="24:24" s="81" customFormat="1" x14ac:dyDescent="0.25">
      <c r="X507" s="269"/>
    </row>
    <row r="508" spans="24:24" s="81" customFormat="1" x14ac:dyDescent="0.25">
      <c r="X508" s="269"/>
    </row>
    <row r="509" spans="24:24" s="81" customFormat="1" x14ac:dyDescent="0.25">
      <c r="X509" s="269"/>
    </row>
    <row r="510" spans="24:24" s="81" customFormat="1" x14ac:dyDescent="0.25">
      <c r="X510" s="269"/>
    </row>
    <row r="511" spans="24:24" s="81" customFormat="1" x14ac:dyDescent="0.25">
      <c r="X511" s="269"/>
    </row>
    <row r="512" spans="24:24" s="81" customFormat="1" x14ac:dyDescent="0.25">
      <c r="X512" s="269"/>
    </row>
    <row r="513" spans="24:24" s="81" customFormat="1" x14ac:dyDescent="0.25">
      <c r="X513" s="269"/>
    </row>
    <row r="514" spans="24:24" s="81" customFormat="1" x14ac:dyDescent="0.25">
      <c r="X514" s="269"/>
    </row>
    <row r="515" spans="24:24" s="81" customFormat="1" x14ac:dyDescent="0.25">
      <c r="X515" s="269"/>
    </row>
    <row r="516" spans="24:24" s="81" customFormat="1" x14ac:dyDescent="0.25">
      <c r="X516" s="269"/>
    </row>
    <row r="517" spans="24:24" s="81" customFormat="1" x14ac:dyDescent="0.25">
      <c r="X517" s="269"/>
    </row>
    <row r="518" spans="24:24" s="81" customFormat="1" x14ac:dyDescent="0.25">
      <c r="X518" s="269"/>
    </row>
    <row r="519" spans="24:24" s="81" customFormat="1" x14ac:dyDescent="0.25">
      <c r="X519" s="269"/>
    </row>
    <row r="520" spans="24:24" s="81" customFormat="1" x14ac:dyDescent="0.25">
      <c r="X520" s="269"/>
    </row>
    <row r="521" spans="24:24" s="81" customFormat="1" x14ac:dyDescent="0.25">
      <c r="X521" s="269"/>
    </row>
    <row r="522" spans="24:24" s="81" customFormat="1" x14ac:dyDescent="0.25">
      <c r="X522" s="269"/>
    </row>
    <row r="523" spans="24:24" s="81" customFormat="1" x14ac:dyDescent="0.25">
      <c r="X523" s="269"/>
    </row>
    <row r="524" spans="24:24" s="81" customFormat="1" x14ac:dyDescent="0.25">
      <c r="X524" s="269"/>
    </row>
    <row r="525" spans="24:24" s="81" customFormat="1" x14ac:dyDescent="0.25">
      <c r="X525" s="269"/>
    </row>
    <row r="526" spans="24:24" s="81" customFormat="1" x14ac:dyDescent="0.25">
      <c r="X526" s="269"/>
    </row>
    <row r="527" spans="24:24" s="81" customFormat="1" x14ac:dyDescent="0.25">
      <c r="X527" s="269"/>
    </row>
    <row r="528" spans="24:24" s="81" customFormat="1" x14ac:dyDescent="0.25">
      <c r="X528" s="269"/>
    </row>
    <row r="529" spans="24:24" s="81" customFormat="1" x14ac:dyDescent="0.25">
      <c r="X529" s="269"/>
    </row>
    <row r="530" spans="24:24" s="81" customFormat="1" x14ac:dyDescent="0.25">
      <c r="X530" s="269"/>
    </row>
    <row r="531" spans="24:24" s="81" customFormat="1" x14ac:dyDescent="0.25">
      <c r="X531" s="269"/>
    </row>
    <row r="532" spans="24:24" s="81" customFormat="1" x14ac:dyDescent="0.25">
      <c r="X532" s="269"/>
    </row>
    <row r="533" spans="24:24" s="81" customFormat="1" x14ac:dyDescent="0.25">
      <c r="X533" s="269"/>
    </row>
    <row r="534" spans="24:24" s="81" customFormat="1" x14ac:dyDescent="0.25">
      <c r="X534" s="269"/>
    </row>
    <row r="535" spans="24:24" s="81" customFormat="1" x14ac:dyDescent="0.25">
      <c r="X535" s="269"/>
    </row>
    <row r="536" spans="24:24" s="81" customFormat="1" x14ac:dyDescent="0.25">
      <c r="X536" s="269"/>
    </row>
    <row r="537" spans="24:24" s="81" customFormat="1" x14ac:dyDescent="0.25">
      <c r="X537" s="269"/>
    </row>
    <row r="538" spans="24:24" s="81" customFormat="1" x14ac:dyDescent="0.25">
      <c r="X538" s="269"/>
    </row>
    <row r="539" spans="24:24" s="81" customFormat="1" x14ac:dyDescent="0.25">
      <c r="X539" s="269"/>
    </row>
    <row r="540" spans="24:24" s="81" customFormat="1" x14ac:dyDescent="0.25">
      <c r="X540" s="269"/>
    </row>
    <row r="541" spans="24:24" s="81" customFormat="1" x14ac:dyDescent="0.25">
      <c r="X541" s="269"/>
    </row>
    <row r="542" spans="24:24" s="81" customFormat="1" x14ac:dyDescent="0.25">
      <c r="X542" s="269"/>
    </row>
    <row r="543" spans="24:24" s="81" customFormat="1" x14ac:dyDescent="0.25">
      <c r="X543" s="269"/>
    </row>
    <row r="544" spans="24:24" s="81" customFormat="1" x14ac:dyDescent="0.25">
      <c r="X544" s="269"/>
    </row>
    <row r="545" spans="24:24" s="81" customFormat="1" x14ac:dyDescent="0.25">
      <c r="X545" s="269"/>
    </row>
    <row r="546" spans="24:24" s="81" customFormat="1" x14ac:dyDescent="0.25">
      <c r="X546" s="269"/>
    </row>
    <row r="547" spans="24:24" s="81" customFormat="1" x14ac:dyDescent="0.25">
      <c r="X547" s="269"/>
    </row>
    <row r="548" spans="24:24" s="81" customFormat="1" x14ac:dyDescent="0.25">
      <c r="X548" s="269"/>
    </row>
    <row r="549" spans="24:24" s="81" customFormat="1" x14ac:dyDescent="0.25">
      <c r="X549" s="269"/>
    </row>
    <row r="550" spans="24:24" s="81" customFormat="1" x14ac:dyDescent="0.25">
      <c r="X550" s="269"/>
    </row>
    <row r="551" spans="24:24" s="81" customFormat="1" x14ac:dyDescent="0.25">
      <c r="X551" s="269"/>
    </row>
    <row r="552" spans="24:24" s="81" customFormat="1" x14ac:dyDescent="0.25">
      <c r="X552" s="269"/>
    </row>
    <row r="553" spans="24:24" s="81" customFormat="1" x14ac:dyDescent="0.25">
      <c r="X553" s="269"/>
    </row>
    <row r="554" spans="24:24" s="81" customFormat="1" x14ac:dyDescent="0.25">
      <c r="X554" s="269"/>
    </row>
    <row r="555" spans="24:24" s="81" customFormat="1" x14ac:dyDescent="0.25">
      <c r="X555" s="269"/>
    </row>
    <row r="556" spans="24:24" s="81" customFormat="1" x14ac:dyDescent="0.25">
      <c r="X556" s="269"/>
    </row>
    <row r="557" spans="24:24" s="81" customFormat="1" x14ac:dyDescent="0.25">
      <c r="X557" s="269"/>
    </row>
    <row r="558" spans="24:24" s="81" customFormat="1" x14ac:dyDescent="0.25">
      <c r="X558" s="269"/>
    </row>
    <row r="559" spans="24:24" s="81" customFormat="1" x14ac:dyDescent="0.25">
      <c r="X559" s="269"/>
    </row>
    <row r="560" spans="24:24" s="81" customFormat="1" x14ac:dyDescent="0.25">
      <c r="X560" s="269"/>
    </row>
    <row r="561" spans="24:24" s="81" customFormat="1" x14ac:dyDescent="0.25">
      <c r="X561" s="269"/>
    </row>
    <row r="562" spans="24:24" s="81" customFormat="1" x14ac:dyDescent="0.25">
      <c r="X562" s="269"/>
    </row>
    <row r="563" spans="24:24" s="81" customFormat="1" x14ac:dyDescent="0.25">
      <c r="X563" s="269"/>
    </row>
    <row r="564" spans="24:24" s="81" customFormat="1" x14ac:dyDescent="0.25">
      <c r="X564" s="269"/>
    </row>
    <row r="565" spans="24:24" s="81" customFormat="1" x14ac:dyDescent="0.25">
      <c r="X565" s="269"/>
    </row>
    <row r="566" spans="24:24" s="81" customFormat="1" x14ac:dyDescent="0.25">
      <c r="X566" s="269"/>
    </row>
    <row r="567" spans="24:24" s="81" customFormat="1" x14ac:dyDescent="0.25">
      <c r="X567" s="269"/>
    </row>
    <row r="568" spans="24:24" s="81" customFormat="1" x14ac:dyDescent="0.25">
      <c r="X568" s="269"/>
    </row>
    <row r="569" spans="24:24" s="81" customFormat="1" x14ac:dyDescent="0.25">
      <c r="X569" s="269"/>
    </row>
    <row r="570" spans="24:24" s="81" customFormat="1" x14ac:dyDescent="0.25">
      <c r="X570" s="269"/>
    </row>
    <row r="571" spans="24:24" s="81" customFormat="1" x14ac:dyDescent="0.25">
      <c r="X571" s="269"/>
    </row>
    <row r="572" spans="24:24" s="81" customFormat="1" x14ac:dyDescent="0.25">
      <c r="X572" s="269"/>
    </row>
    <row r="573" spans="24:24" s="81" customFormat="1" x14ac:dyDescent="0.25">
      <c r="X573" s="269"/>
    </row>
    <row r="574" spans="24:24" s="81" customFormat="1" x14ac:dyDescent="0.25">
      <c r="X574" s="269"/>
    </row>
    <row r="575" spans="24:24" s="81" customFormat="1" x14ac:dyDescent="0.25">
      <c r="X575" s="269"/>
    </row>
    <row r="576" spans="24:24" s="81" customFormat="1" x14ac:dyDescent="0.25">
      <c r="X576" s="269"/>
    </row>
    <row r="577" spans="24:24" s="81" customFormat="1" x14ac:dyDescent="0.25">
      <c r="X577" s="269"/>
    </row>
    <row r="578" spans="24:24" s="81" customFormat="1" x14ac:dyDescent="0.25">
      <c r="X578" s="269"/>
    </row>
    <row r="579" spans="24:24" s="81" customFormat="1" x14ac:dyDescent="0.25">
      <c r="X579" s="269"/>
    </row>
    <row r="580" spans="24:24" s="81" customFormat="1" x14ac:dyDescent="0.25">
      <c r="X580" s="269"/>
    </row>
    <row r="581" spans="24:24" s="81" customFormat="1" x14ac:dyDescent="0.25">
      <c r="X581" s="269"/>
    </row>
    <row r="582" spans="24:24" s="81" customFormat="1" x14ac:dyDescent="0.25">
      <c r="X582" s="269"/>
    </row>
    <row r="583" spans="24:24" s="81" customFormat="1" x14ac:dyDescent="0.25">
      <c r="X583" s="269"/>
    </row>
    <row r="584" spans="24:24" s="81" customFormat="1" x14ac:dyDescent="0.25">
      <c r="X584" s="269"/>
    </row>
    <row r="585" spans="24:24" s="81" customFormat="1" x14ac:dyDescent="0.25">
      <c r="X585" s="269"/>
    </row>
    <row r="586" spans="24:24" s="81" customFormat="1" x14ac:dyDescent="0.25">
      <c r="X586" s="269"/>
    </row>
    <row r="587" spans="24:24" s="81" customFormat="1" x14ac:dyDescent="0.25">
      <c r="X587" s="269"/>
    </row>
    <row r="588" spans="24:24" s="81" customFormat="1" x14ac:dyDescent="0.25">
      <c r="X588" s="269"/>
    </row>
    <row r="589" spans="24:24" s="81" customFormat="1" x14ac:dyDescent="0.25">
      <c r="X589" s="269"/>
    </row>
    <row r="590" spans="24:24" s="81" customFormat="1" x14ac:dyDescent="0.25">
      <c r="X590" s="269"/>
    </row>
    <row r="591" spans="24:24" s="81" customFormat="1" x14ac:dyDescent="0.25">
      <c r="X591" s="269"/>
    </row>
    <row r="592" spans="24:24" s="81" customFormat="1" x14ac:dyDescent="0.25">
      <c r="X592" s="269"/>
    </row>
    <row r="593" spans="24:24" s="81" customFormat="1" x14ac:dyDescent="0.25">
      <c r="X593" s="269"/>
    </row>
    <row r="594" spans="24:24" s="81" customFormat="1" x14ac:dyDescent="0.25">
      <c r="X594" s="269"/>
    </row>
    <row r="595" spans="24:24" s="81" customFormat="1" x14ac:dyDescent="0.25">
      <c r="X595" s="269"/>
    </row>
    <row r="596" spans="24:24" s="81" customFormat="1" x14ac:dyDescent="0.25">
      <c r="X596" s="269"/>
    </row>
    <row r="597" spans="24:24" s="81" customFormat="1" x14ac:dyDescent="0.25">
      <c r="X597" s="269"/>
    </row>
    <row r="598" spans="24:24" s="81" customFormat="1" x14ac:dyDescent="0.25">
      <c r="X598" s="269"/>
    </row>
    <row r="599" spans="24:24" s="81" customFormat="1" x14ac:dyDescent="0.25">
      <c r="X599" s="269"/>
    </row>
    <row r="600" spans="24:24" s="81" customFormat="1" x14ac:dyDescent="0.25">
      <c r="X600" s="269"/>
    </row>
    <row r="601" spans="24:24" s="81" customFormat="1" x14ac:dyDescent="0.25">
      <c r="X601" s="269"/>
    </row>
    <row r="602" spans="24:24" s="81" customFormat="1" x14ac:dyDescent="0.25">
      <c r="X602" s="269"/>
    </row>
    <row r="603" spans="24:24" s="81" customFormat="1" x14ac:dyDescent="0.25">
      <c r="X603" s="269"/>
    </row>
    <row r="604" spans="24:24" s="81" customFormat="1" x14ac:dyDescent="0.25">
      <c r="X604" s="269"/>
    </row>
    <row r="605" spans="24:24" s="81" customFormat="1" x14ac:dyDescent="0.25">
      <c r="X605" s="269"/>
    </row>
    <row r="606" spans="24:24" s="81" customFormat="1" x14ac:dyDescent="0.25">
      <c r="X606" s="269"/>
    </row>
    <row r="607" spans="24:24" s="81" customFormat="1" x14ac:dyDescent="0.25">
      <c r="X607" s="269"/>
    </row>
    <row r="608" spans="24:24" s="81" customFormat="1" x14ac:dyDescent="0.25">
      <c r="X608" s="269"/>
    </row>
    <row r="609" spans="24:24" s="81" customFormat="1" x14ac:dyDescent="0.25">
      <c r="X609" s="269"/>
    </row>
    <row r="610" spans="24:24" s="81" customFormat="1" x14ac:dyDescent="0.25">
      <c r="X610" s="269"/>
    </row>
    <row r="611" spans="24:24" s="81" customFormat="1" x14ac:dyDescent="0.25">
      <c r="X611" s="269"/>
    </row>
    <row r="612" spans="24:24" s="81" customFormat="1" x14ac:dyDescent="0.25">
      <c r="X612" s="269"/>
    </row>
    <row r="613" spans="24:24" s="81" customFormat="1" x14ac:dyDescent="0.25">
      <c r="X613" s="269"/>
    </row>
    <row r="614" spans="24:24" s="81" customFormat="1" x14ac:dyDescent="0.25">
      <c r="X614" s="269"/>
    </row>
    <row r="615" spans="24:24" s="81" customFormat="1" x14ac:dyDescent="0.25">
      <c r="X615" s="269"/>
    </row>
    <row r="616" spans="24:24" s="81" customFormat="1" x14ac:dyDescent="0.25">
      <c r="X616" s="269"/>
    </row>
    <row r="617" spans="24:24" s="81" customFormat="1" x14ac:dyDescent="0.25">
      <c r="X617" s="269"/>
    </row>
    <row r="618" spans="24:24" s="81" customFormat="1" x14ac:dyDescent="0.25">
      <c r="X618" s="269"/>
    </row>
    <row r="619" spans="24:24" s="81" customFormat="1" x14ac:dyDescent="0.25">
      <c r="X619" s="269"/>
    </row>
    <row r="620" spans="24:24" s="81" customFormat="1" x14ac:dyDescent="0.25">
      <c r="X620" s="269"/>
    </row>
    <row r="621" spans="24:24" s="81" customFormat="1" x14ac:dyDescent="0.25">
      <c r="X621" s="269"/>
    </row>
    <row r="622" spans="24:24" s="81" customFormat="1" x14ac:dyDescent="0.25">
      <c r="X622" s="269"/>
    </row>
    <row r="623" spans="24:24" s="81" customFormat="1" x14ac:dyDescent="0.25">
      <c r="X623" s="269"/>
    </row>
    <row r="624" spans="24:24" s="81" customFormat="1" x14ac:dyDescent="0.25">
      <c r="X624" s="269"/>
    </row>
    <row r="625" spans="24:24" s="81" customFormat="1" x14ac:dyDescent="0.25">
      <c r="X625" s="269"/>
    </row>
    <row r="626" spans="24:24" s="81" customFormat="1" x14ac:dyDescent="0.25">
      <c r="X626" s="269"/>
    </row>
    <row r="627" spans="24:24" s="81" customFormat="1" x14ac:dyDescent="0.25">
      <c r="X627" s="269"/>
    </row>
    <row r="628" spans="24:24" s="81" customFormat="1" x14ac:dyDescent="0.25">
      <c r="X628" s="269"/>
    </row>
    <row r="629" spans="24:24" s="81" customFormat="1" x14ac:dyDescent="0.25">
      <c r="X629" s="269"/>
    </row>
    <row r="630" spans="24:24" s="81" customFormat="1" x14ac:dyDescent="0.25">
      <c r="X630" s="269"/>
    </row>
    <row r="631" spans="24:24" s="81" customFormat="1" x14ac:dyDescent="0.25">
      <c r="X631" s="269"/>
    </row>
    <row r="632" spans="24:24" s="81" customFormat="1" x14ac:dyDescent="0.25">
      <c r="X632" s="269"/>
    </row>
    <row r="633" spans="24:24" s="81" customFormat="1" x14ac:dyDescent="0.25">
      <c r="X633" s="269"/>
    </row>
    <row r="634" spans="24:24" s="81" customFormat="1" x14ac:dyDescent="0.25">
      <c r="X634" s="269"/>
    </row>
  </sheetData>
  <mergeCells count="16">
    <mergeCell ref="B2:W2"/>
    <mergeCell ref="B3:B6"/>
    <mergeCell ref="C3:K3"/>
    <mergeCell ref="L3:U3"/>
    <mergeCell ref="V3:W5"/>
    <mergeCell ref="C4:I4"/>
    <mergeCell ref="J4:K5"/>
    <mergeCell ref="L4:S4"/>
    <mergeCell ref="T4:U5"/>
    <mergeCell ref="R5:S5"/>
    <mergeCell ref="C5:D5"/>
    <mergeCell ref="E5:F5"/>
    <mergeCell ref="G5:H5"/>
    <mergeCell ref="L5:M5"/>
    <mergeCell ref="N5:O5"/>
    <mergeCell ref="P5:Q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Blad22">
    <tabColor rgb="FF00B050"/>
    <pageSetUpPr fitToPage="1"/>
  </sheetPr>
  <dimension ref="A1:DM747"/>
  <sheetViews>
    <sheetView zoomScale="80" zoomScaleNormal="80" workbookViewId="0">
      <selection activeCell="C7" sqref="C7:R19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18" width="12.7109375" style="63" customWidth="1"/>
    <col min="19" max="19" width="11.42578125" style="269" customWidth="1"/>
    <col min="20" max="117" width="11.42578125" style="81" customWidth="1"/>
    <col min="118" max="16384" width="11.42578125" style="63"/>
  </cols>
  <sheetData>
    <row r="1" spans="2:19" s="81" customFormat="1" ht="15.75" thickBot="1" x14ac:dyDescent="0.3">
      <c r="S1" s="269"/>
    </row>
    <row r="2" spans="2:19" ht="21.95" customHeight="1" thickTop="1" thickBot="1" x14ac:dyDescent="0.3">
      <c r="B2" s="369" t="s">
        <v>300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300"/>
    </row>
    <row r="3" spans="2:19" ht="21.95" customHeight="1" thickTop="1" thickBot="1" x14ac:dyDescent="0.3">
      <c r="B3" s="290" t="s">
        <v>248</v>
      </c>
      <c r="C3" s="372" t="s">
        <v>39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3"/>
    </row>
    <row r="4" spans="2:19" ht="21.95" customHeight="1" thickTop="1" thickBot="1" x14ac:dyDescent="0.3">
      <c r="B4" s="328"/>
      <c r="C4" s="335" t="s">
        <v>98</v>
      </c>
      <c r="D4" s="301"/>
      <c r="E4" s="301"/>
      <c r="F4" s="301"/>
      <c r="G4" s="311"/>
      <c r="H4" s="335" t="s">
        <v>99</v>
      </c>
      <c r="I4" s="301"/>
      <c r="J4" s="301"/>
      <c r="K4" s="301"/>
      <c r="L4" s="311"/>
      <c r="M4" s="335" t="s">
        <v>42</v>
      </c>
      <c r="N4" s="301"/>
      <c r="O4" s="301"/>
      <c r="P4" s="301"/>
      <c r="Q4" s="301"/>
      <c r="R4" s="281" t="s">
        <v>31</v>
      </c>
    </row>
    <row r="5" spans="2:19" ht="21.95" customHeight="1" thickTop="1" x14ac:dyDescent="0.25">
      <c r="B5" s="328"/>
      <c r="C5" s="306" t="s">
        <v>81</v>
      </c>
      <c r="D5" s="370"/>
      <c r="E5" s="370"/>
      <c r="F5" s="371"/>
      <c r="G5" s="290" t="s">
        <v>31</v>
      </c>
      <c r="H5" s="306" t="s">
        <v>81</v>
      </c>
      <c r="I5" s="370"/>
      <c r="J5" s="370"/>
      <c r="K5" s="371"/>
      <c r="L5" s="290" t="s">
        <v>31</v>
      </c>
      <c r="M5" s="306" t="s">
        <v>81</v>
      </c>
      <c r="N5" s="370"/>
      <c r="O5" s="370"/>
      <c r="P5" s="371"/>
      <c r="Q5" s="290" t="s">
        <v>31</v>
      </c>
      <c r="R5" s="282"/>
    </row>
    <row r="6" spans="2:19" ht="41.25" customHeight="1" thickBot="1" x14ac:dyDescent="0.3">
      <c r="B6" s="329"/>
      <c r="C6" s="244" t="s">
        <v>33</v>
      </c>
      <c r="D6" s="245" t="s">
        <v>194</v>
      </c>
      <c r="E6" s="245" t="s">
        <v>195</v>
      </c>
      <c r="F6" s="241" t="s">
        <v>34</v>
      </c>
      <c r="G6" s="329"/>
      <c r="H6" s="244" t="s">
        <v>33</v>
      </c>
      <c r="I6" s="245" t="s">
        <v>194</v>
      </c>
      <c r="J6" s="245" t="s">
        <v>195</v>
      </c>
      <c r="K6" s="241" t="s">
        <v>34</v>
      </c>
      <c r="L6" s="329"/>
      <c r="M6" s="244" t="s">
        <v>33</v>
      </c>
      <c r="N6" s="245" t="s">
        <v>194</v>
      </c>
      <c r="O6" s="245" t="s">
        <v>195</v>
      </c>
      <c r="P6" s="241" t="s">
        <v>34</v>
      </c>
      <c r="Q6" s="329"/>
      <c r="R6" s="283"/>
    </row>
    <row r="7" spans="2:19" ht="21.95" customHeight="1" thickTop="1" x14ac:dyDescent="0.25">
      <c r="B7" s="160" t="s">
        <v>86</v>
      </c>
      <c r="C7" s="87">
        <v>54</v>
      </c>
      <c r="D7" s="89">
        <v>101</v>
      </c>
      <c r="E7" s="89">
        <v>2</v>
      </c>
      <c r="F7" s="164">
        <v>0</v>
      </c>
      <c r="G7" s="168">
        <v>157</v>
      </c>
      <c r="H7" s="87">
        <v>454</v>
      </c>
      <c r="I7" s="89">
        <v>871</v>
      </c>
      <c r="J7" s="89">
        <v>60</v>
      </c>
      <c r="K7" s="164">
        <v>0</v>
      </c>
      <c r="L7" s="168">
        <v>1385</v>
      </c>
      <c r="M7" s="87">
        <v>222</v>
      </c>
      <c r="N7" s="89">
        <v>484</v>
      </c>
      <c r="O7" s="89">
        <v>50</v>
      </c>
      <c r="P7" s="89">
        <v>0</v>
      </c>
      <c r="Q7" s="188">
        <v>756</v>
      </c>
      <c r="R7" s="188">
        <v>2298</v>
      </c>
      <c r="S7" s="270"/>
    </row>
    <row r="8" spans="2:19" ht="21.95" customHeight="1" x14ac:dyDescent="0.25">
      <c r="B8" s="160" t="s">
        <v>87</v>
      </c>
      <c r="C8" s="87">
        <v>62</v>
      </c>
      <c r="D8" s="89">
        <v>85</v>
      </c>
      <c r="E8" s="89">
        <v>0</v>
      </c>
      <c r="F8" s="164">
        <v>0</v>
      </c>
      <c r="G8" s="168">
        <v>147</v>
      </c>
      <c r="H8" s="87">
        <v>535</v>
      </c>
      <c r="I8" s="89">
        <v>1030</v>
      </c>
      <c r="J8" s="89">
        <v>71</v>
      </c>
      <c r="K8" s="164">
        <v>0</v>
      </c>
      <c r="L8" s="168">
        <v>1636</v>
      </c>
      <c r="M8" s="87">
        <v>274</v>
      </c>
      <c r="N8" s="89">
        <v>523</v>
      </c>
      <c r="O8" s="89">
        <v>55</v>
      </c>
      <c r="P8" s="89">
        <v>0</v>
      </c>
      <c r="Q8" s="168">
        <v>852</v>
      </c>
      <c r="R8" s="168">
        <v>2635</v>
      </c>
      <c r="S8" s="270"/>
    </row>
    <row r="9" spans="2:19" ht="21.95" customHeight="1" x14ac:dyDescent="0.25">
      <c r="B9" s="160" t="s">
        <v>88</v>
      </c>
      <c r="C9" s="87">
        <v>56</v>
      </c>
      <c r="D9" s="89">
        <v>94</v>
      </c>
      <c r="E9" s="89">
        <v>0</v>
      </c>
      <c r="F9" s="164">
        <v>0</v>
      </c>
      <c r="G9" s="168">
        <v>150</v>
      </c>
      <c r="H9" s="87">
        <v>577</v>
      </c>
      <c r="I9" s="89">
        <v>1159</v>
      </c>
      <c r="J9" s="89">
        <v>67</v>
      </c>
      <c r="K9" s="164">
        <v>1</v>
      </c>
      <c r="L9" s="168">
        <v>1804</v>
      </c>
      <c r="M9" s="87">
        <v>281</v>
      </c>
      <c r="N9" s="89">
        <v>627</v>
      </c>
      <c r="O9" s="89">
        <v>58</v>
      </c>
      <c r="P9" s="89">
        <v>0</v>
      </c>
      <c r="Q9" s="168">
        <v>966</v>
      </c>
      <c r="R9" s="168">
        <v>2920</v>
      </c>
      <c r="S9" s="270"/>
    </row>
    <row r="10" spans="2:19" ht="21.95" customHeight="1" x14ac:dyDescent="0.25">
      <c r="B10" s="160" t="s">
        <v>89</v>
      </c>
      <c r="C10" s="87">
        <v>60</v>
      </c>
      <c r="D10" s="89">
        <v>85</v>
      </c>
      <c r="E10" s="89">
        <v>1</v>
      </c>
      <c r="F10" s="164">
        <v>0</v>
      </c>
      <c r="G10" s="168">
        <v>146</v>
      </c>
      <c r="H10" s="87">
        <v>423</v>
      </c>
      <c r="I10" s="89">
        <v>892</v>
      </c>
      <c r="J10" s="89">
        <v>43</v>
      </c>
      <c r="K10" s="164">
        <v>0</v>
      </c>
      <c r="L10" s="168">
        <v>1358</v>
      </c>
      <c r="M10" s="87">
        <v>232</v>
      </c>
      <c r="N10" s="89">
        <v>447</v>
      </c>
      <c r="O10" s="89">
        <v>44</v>
      </c>
      <c r="P10" s="89">
        <v>1</v>
      </c>
      <c r="Q10" s="168">
        <v>724</v>
      </c>
      <c r="R10" s="168">
        <v>2228</v>
      </c>
      <c r="S10" s="270"/>
    </row>
    <row r="11" spans="2:19" ht="21.95" customHeight="1" x14ac:dyDescent="0.25">
      <c r="B11" s="160" t="s">
        <v>90</v>
      </c>
      <c r="C11" s="87">
        <v>58</v>
      </c>
      <c r="D11" s="89">
        <v>115</v>
      </c>
      <c r="E11" s="89">
        <v>2</v>
      </c>
      <c r="F11" s="164">
        <v>0</v>
      </c>
      <c r="G11" s="168">
        <v>175</v>
      </c>
      <c r="H11" s="87">
        <v>690</v>
      </c>
      <c r="I11" s="89">
        <v>1255</v>
      </c>
      <c r="J11" s="89">
        <v>66</v>
      </c>
      <c r="K11" s="164">
        <v>0</v>
      </c>
      <c r="L11" s="168">
        <v>2011</v>
      </c>
      <c r="M11" s="87">
        <v>308</v>
      </c>
      <c r="N11" s="89">
        <v>587</v>
      </c>
      <c r="O11" s="89">
        <v>65</v>
      </c>
      <c r="P11" s="89">
        <v>0</v>
      </c>
      <c r="Q11" s="168">
        <v>960</v>
      </c>
      <c r="R11" s="168">
        <v>3146</v>
      </c>
      <c r="S11" s="270"/>
    </row>
    <row r="12" spans="2:19" ht="21.95" customHeight="1" x14ac:dyDescent="0.25">
      <c r="B12" s="160" t="s">
        <v>91</v>
      </c>
      <c r="C12" s="87">
        <v>51</v>
      </c>
      <c r="D12" s="89">
        <v>95</v>
      </c>
      <c r="E12" s="89">
        <v>0</v>
      </c>
      <c r="F12" s="164">
        <v>0</v>
      </c>
      <c r="G12" s="168">
        <v>146</v>
      </c>
      <c r="H12" s="87">
        <v>678</v>
      </c>
      <c r="I12" s="89">
        <v>1155</v>
      </c>
      <c r="J12" s="89">
        <v>54</v>
      </c>
      <c r="K12" s="164">
        <v>0</v>
      </c>
      <c r="L12" s="168">
        <v>1887</v>
      </c>
      <c r="M12" s="87">
        <v>328</v>
      </c>
      <c r="N12" s="89">
        <v>566</v>
      </c>
      <c r="O12" s="89">
        <v>48</v>
      </c>
      <c r="P12" s="89">
        <v>0</v>
      </c>
      <c r="Q12" s="168">
        <v>942</v>
      </c>
      <c r="R12" s="168">
        <v>2975</v>
      </c>
      <c r="S12" s="270"/>
    </row>
    <row r="13" spans="2:19" ht="21.95" customHeight="1" x14ac:dyDescent="0.25">
      <c r="B13" s="160" t="s">
        <v>92</v>
      </c>
      <c r="C13" s="87">
        <v>91</v>
      </c>
      <c r="D13" s="89">
        <v>133</v>
      </c>
      <c r="E13" s="89">
        <v>3</v>
      </c>
      <c r="F13" s="164">
        <v>0</v>
      </c>
      <c r="G13" s="168">
        <v>227</v>
      </c>
      <c r="H13" s="87">
        <v>312</v>
      </c>
      <c r="I13" s="89">
        <v>762</v>
      </c>
      <c r="J13" s="89">
        <v>30</v>
      </c>
      <c r="K13" s="164">
        <v>0</v>
      </c>
      <c r="L13" s="168">
        <v>1104</v>
      </c>
      <c r="M13" s="87">
        <v>102</v>
      </c>
      <c r="N13" s="89">
        <v>310</v>
      </c>
      <c r="O13" s="89">
        <v>25</v>
      </c>
      <c r="P13" s="89">
        <v>0</v>
      </c>
      <c r="Q13" s="168">
        <v>437</v>
      </c>
      <c r="R13" s="168">
        <v>1768</v>
      </c>
      <c r="S13" s="270"/>
    </row>
    <row r="14" spans="2:19" ht="21.95" customHeight="1" x14ac:dyDescent="0.25">
      <c r="B14" s="160" t="s">
        <v>93</v>
      </c>
      <c r="C14" s="87">
        <v>78</v>
      </c>
      <c r="D14" s="89">
        <v>142</v>
      </c>
      <c r="E14" s="89">
        <v>1</v>
      </c>
      <c r="F14" s="164">
        <v>0</v>
      </c>
      <c r="G14" s="168">
        <v>221</v>
      </c>
      <c r="H14" s="87">
        <v>341</v>
      </c>
      <c r="I14" s="89">
        <v>852</v>
      </c>
      <c r="J14" s="89">
        <v>38</v>
      </c>
      <c r="K14" s="164">
        <v>0</v>
      </c>
      <c r="L14" s="168">
        <v>1231</v>
      </c>
      <c r="M14" s="87">
        <v>174</v>
      </c>
      <c r="N14" s="89">
        <v>349</v>
      </c>
      <c r="O14" s="89">
        <v>35</v>
      </c>
      <c r="P14" s="89">
        <v>1</v>
      </c>
      <c r="Q14" s="168">
        <v>559</v>
      </c>
      <c r="R14" s="168">
        <v>2011</v>
      </c>
      <c r="S14" s="270"/>
    </row>
    <row r="15" spans="2:19" ht="21.95" customHeight="1" x14ac:dyDescent="0.25">
      <c r="B15" s="160" t="s">
        <v>94</v>
      </c>
      <c r="C15" s="87">
        <v>50</v>
      </c>
      <c r="D15" s="89">
        <v>95</v>
      </c>
      <c r="E15" s="89">
        <v>3</v>
      </c>
      <c r="F15" s="164">
        <v>0</v>
      </c>
      <c r="G15" s="168">
        <v>148</v>
      </c>
      <c r="H15" s="87">
        <v>579</v>
      </c>
      <c r="I15" s="89">
        <v>1130</v>
      </c>
      <c r="J15" s="89">
        <v>80</v>
      </c>
      <c r="K15" s="164">
        <v>0</v>
      </c>
      <c r="L15" s="168">
        <v>1789</v>
      </c>
      <c r="M15" s="87">
        <v>312</v>
      </c>
      <c r="N15" s="89">
        <v>630</v>
      </c>
      <c r="O15" s="89">
        <v>62</v>
      </c>
      <c r="P15" s="89">
        <v>0</v>
      </c>
      <c r="Q15" s="168">
        <v>1004</v>
      </c>
      <c r="R15" s="168">
        <v>2941</v>
      </c>
      <c r="S15" s="270"/>
    </row>
    <row r="16" spans="2:19" ht="21.95" customHeight="1" x14ac:dyDescent="0.25">
      <c r="B16" s="160" t="s">
        <v>95</v>
      </c>
      <c r="C16" s="87">
        <v>57</v>
      </c>
      <c r="D16" s="89">
        <v>92</v>
      </c>
      <c r="E16" s="89">
        <v>2</v>
      </c>
      <c r="F16" s="164">
        <v>0</v>
      </c>
      <c r="G16" s="168">
        <v>151</v>
      </c>
      <c r="H16" s="87">
        <v>605</v>
      </c>
      <c r="I16" s="89">
        <v>1224</v>
      </c>
      <c r="J16" s="89">
        <v>67</v>
      </c>
      <c r="K16" s="164">
        <v>0</v>
      </c>
      <c r="L16" s="168">
        <v>1896</v>
      </c>
      <c r="M16" s="87">
        <v>274</v>
      </c>
      <c r="N16" s="89">
        <v>621</v>
      </c>
      <c r="O16" s="89">
        <v>56</v>
      </c>
      <c r="P16" s="89">
        <v>0</v>
      </c>
      <c r="Q16" s="168">
        <v>951</v>
      </c>
      <c r="R16" s="168">
        <v>2998</v>
      </c>
      <c r="S16" s="270"/>
    </row>
    <row r="17" spans="2:19" ht="21.95" customHeight="1" x14ac:dyDescent="0.25">
      <c r="B17" s="160" t="s">
        <v>96</v>
      </c>
      <c r="C17" s="87">
        <v>56</v>
      </c>
      <c r="D17" s="89">
        <v>82</v>
      </c>
      <c r="E17" s="89">
        <v>3</v>
      </c>
      <c r="F17" s="164">
        <v>0</v>
      </c>
      <c r="G17" s="168">
        <v>141</v>
      </c>
      <c r="H17" s="87">
        <v>493</v>
      </c>
      <c r="I17" s="89">
        <v>1097</v>
      </c>
      <c r="J17" s="89">
        <v>57</v>
      </c>
      <c r="K17" s="164">
        <v>0</v>
      </c>
      <c r="L17" s="168">
        <v>1647</v>
      </c>
      <c r="M17" s="87">
        <v>249</v>
      </c>
      <c r="N17" s="89">
        <v>567</v>
      </c>
      <c r="O17" s="89">
        <v>47</v>
      </c>
      <c r="P17" s="89">
        <v>0</v>
      </c>
      <c r="Q17" s="168">
        <v>863</v>
      </c>
      <c r="R17" s="168">
        <v>2651</v>
      </c>
      <c r="S17" s="270"/>
    </row>
    <row r="18" spans="2:19" ht="21.95" customHeight="1" thickBot="1" x14ac:dyDescent="0.3">
      <c r="B18" s="160" t="s">
        <v>97</v>
      </c>
      <c r="C18" s="87">
        <v>45</v>
      </c>
      <c r="D18" s="89">
        <v>84</v>
      </c>
      <c r="E18" s="89">
        <v>0</v>
      </c>
      <c r="F18" s="164">
        <v>0</v>
      </c>
      <c r="G18" s="168">
        <v>129</v>
      </c>
      <c r="H18" s="87">
        <v>504</v>
      </c>
      <c r="I18" s="89">
        <v>969</v>
      </c>
      <c r="J18" s="89">
        <v>53</v>
      </c>
      <c r="K18" s="164">
        <v>0</v>
      </c>
      <c r="L18" s="168">
        <v>1526</v>
      </c>
      <c r="M18" s="87">
        <v>248</v>
      </c>
      <c r="N18" s="89">
        <v>428</v>
      </c>
      <c r="O18" s="89">
        <v>44</v>
      </c>
      <c r="P18" s="89">
        <v>0</v>
      </c>
      <c r="Q18" s="168">
        <v>720</v>
      </c>
      <c r="R18" s="168">
        <v>2375</v>
      </c>
      <c r="S18" s="270"/>
    </row>
    <row r="19" spans="2:19" ht="21.95" customHeight="1" thickTop="1" thickBot="1" x14ac:dyDescent="0.3">
      <c r="B19" s="97" t="s">
        <v>31</v>
      </c>
      <c r="C19" s="142">
        <v>718</v>
      </c>
      <c r="D19" s="143">
        <v>1203</v>
      </c>
      <c r="E19" s="143">
        <v>17</v>
      </c>
      <c r="F19" s="169">
        <v>0</v>
      </c>
      <c r="G19" s="144">
        <v>1938</v>
      </c>
      <c r="H19" s="142">
        <v>6191</v>
      </c>
      <c r="I19" s="143">
        <v>12396</v>
      </c>
      <c r="J19" s="143">
        <v>686</v>
      </c>
      <c r="K19" s="169">
        <v>1</v>
      </c>
      <c r="L19" s="144">
        <v>19274</v>
      </c>
      <c r="M19" s="142">
        <v>3004</v>
      </c>
      <c r="N19" s="143">
        <v>6139</v>
      </c>
      <c r="O19" s="143">
        <v>589</v>
      </c>
      <c r="P19" s="169">
        <v>2</v>
      </c>
      <c r="Q19" s="144">
        <v>9734</v>
      </c>
      <c r="R19" s="144">
        <v>30946</v>
      </c>
      <c r="S19" s="271"/>
    </row>
    <row r="20" spans="2:19" s="81" customFormat="1" ht="21.95" customHeight="1" thickTop="1" thickBot="1" x14ac:dyDescent="0.3">
      <c r="B20" s="111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269"/>
    </row>
    <row r="21" spans="2:19" s="81" customFormat="1" ht="21.95" customHeight="1" thickTop="1" x14ac:dyDescent="0.25">
      <c r="B21" s="114" t="s">
        <v>217</v>
      </c>
      <c r="C21" s="115"/>
      <c r="D21" s="115"/>
      <c r="E21" s="116"/>
      <c r="F21" s="161"/>
      <c r="G21" s="117"/>
      <c r="H21" s="117"/>
      <c r="I21" s="117"/>
      <c r="J21" s="161"/>
      <c r="K21" s="117"/>
      <c r="L21" s="117"/>
      <c r="S21" s="269"/>
    </row>
    <row r="22" spans="2:19" s="81" customFormat="1" ht="21.95" customHeight="1" thickBot="1" x14ac:dyDescent="0.3">
      <c r="B22" s="119" t="s">
        <v>250</v>
      </c>
      <c r="C22" s="120"/>
      <c r="D22" s="120"/>
      <c r="E22" s="121"/>
      <c r="F22" s="117"/>
      <c r="G22" s="117"/>
      <c r="H22" s="117"/>
      <c r="I22" s="117"/>
      <c r="J22" s="117"/>
      <c r="K22" s="117"/>
      <c r="L22" s="117"/>
      <c r="S22" s="269"/>
    </row>
    <row r="23" spans="2:19" s="81" customFormat="1" ht="15.75" thickTop="1" x14ac:dyDescent="0.25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269"/>
    </row>
    <row r="24" spans="2:19" s="81" customFormat="1" x14ac:dyDescent="0.25">
      <c r="S24" s="269"/>
    </row>
    <row r="25" spans="2:19" s="81" customFormat="1" x14ac:dyDescent="0.25">
      <c r="S25" s="269"/>
    </row>
    <row r="26" spans="2:19" s="81" customFormat="1" x14ac:dyDescent="0.25">
      <c r="S26" s="269"/>
    </row>
    <row r="27" spans="2:19" s="81" customFormat="1" x14ac:dyDescent="0.25">
      <c r="S27" s="269"/>
    </row>
    <row r="28" spans="2:19" s="81" customFormat="1" x14ac:dyDescent="0.25">
      <c r="S28" s="269"/>
    </row>
    <row r="29" spans="2:19" s="81" customFormat="1" x14ac:dyDescent="0.25">
      <c r="S29" s="269"/>
    </row>
    <row r="30" spans="2:19" s="81" customFormat="1" x14ac:dyDescent="0.25">
      <c r="S30" s="269"/>
    </row>
    <row r="31" spans="2:19" s="81" customFormat="1" x14ac:dyDescent="0.25">
      <c r="S31" s="269"/>
    </row>
    <row r="32" spans="2:19" s="81" customFormat="1" x14ac:dyDescent="0.25">
      <c r="S32" s="269"/>
    </row>
    <row r="33" spans="19:19" s="81" customFormat="1" x14ac:dyDescent="0.25">
      <c r="S33" s="269"/>
    </row>
    <row r="34" spans="19:19" s="81" customFormat="1" x14ac:dyDescent="0.25">
      <c r="S34" s="269"/>
    </row>
    <row r="35" spans="19:19" s="81" customFormat="1" x14ac:dyDescent="0.25">
      <c r="S35" s="269"/>
    </row>
    <row r="36" spans="19:19" s="81" customFormat="1" x14ac:dyDescent="0.25">
      <c r="S36" s="269"/>
    </row>
    <row r="37" spans="19:19" s="81" customFormat="1" x14ac:dyDescent="0.25">
      <c r="S37" s="269"/>
    </row>
    <row r="38" spans="19:19" s="81" customFormat="1" x14ac:dyDescent="0.25">
      <c r="S38" s="269"/>
    </row>
    <row r="39" spans="19:19" s="81" customFormat="1" x14ac:dyDescent="0.25">
      <c r="S39" s="269"/>
    </row>
    <row r="40" spans="19:19" s="81" customFormat="1" x14ac:dyDescent="0.25">
      <c r="S40" s="269"/>
    </row>
    <row r="41" spans="19:19" s="81" customFormat="1" x14ac:dyDescent="0.25">
      <c r="S41" s="269"/>
    </row>
    <row r="42" spans="19:19" s="81" customFormat="1" x14ac:dyDescent="0.25">
      <c r="S42" s="269"/>
    </row>
    <row r="43" spans="19:19" s="81" customFormat="1" x14ac:dyDescent="0.25">
      <c r="S43" s="269"/>
    </row>
    <row r="44" spans="19:19" s="81" customFormat="1" x14ac:dyDescent="0.25">
      <c r="S44" s="269"/>
    </row>
    <row r="45" spans="19:19" s="81" customFormat="1" x14ac:dyDescent="0.25">
      <c r="S45" s="269"/>
    </row>
    <row r="46" spans="19:19" s="81" customFormat="1" x14ac:dyDescent="0.25">
      <c r="S46" s="269"/>
    </row>
    <row r="47" spans="19:19" s="81" customFormat="1" x14ac:dyDescent="0.25">
      <c r="S47" s="269"/>
    </row>
    <row r="48" spans="19:19" s="81" customFormat="1" x14ac:dyDescent="0.25">
      <c r="S48" s="269"/>
    </row>
    <row r="49" spans="19:19" s="81" customFormat="1" x14ac:dyDescent="0.25">
      <c r="S49" s="269"/>
    </row>
    <row r="50" spans="19:19" s="81" customFormat="1" x14ac:dyDescent="0.25">
      <c r="S50" s="269"/>
    </row>
    <row r="51" spans="19:19" s="81" customFormat="1" x14ac:dyDescent="0.25">
      <c r="S51" s="269"/>
    </row>
    <row r="52" spans="19:19" s="81" customFormat="1" x14ac:dyDescent="0.25">
      <c r="S52" s="269"/>
    </row>
    <row r="53" spans="19:19" s="81" customFormat="1" x14ac:dyDescent="0.25">
      <c r="S53" s="269"/>
    </row>
    <row r="54" spans="19:19" s="81" customFormat="1" x14ac:dyDescent="0.25">
      <c r="S54" s="269"/>
    </row>
    <row r="55" spans="19:19" s="81" customFormat="1" x14ac:dyDescent="0.25">
      <c r="S55" s="269"/>
    </row>
    <row r="56" spans="19:19" s="81" customFormat="1" x14ac:dyDescent="0.25">
      <c r="S56" s="269"/>
    </row>
    <row r="57" spans="19:19" s="81" customFormat="1" x14ac:dyDescent="0.25">
      <c r="S57" s="269"/>
    </row>
    <row r="58" spans="19:19" s="81" customFormat="1" x14ac:dyDescent="0.25">
      <c r="S58" s="269"/>
    </row>
    <row r="59" spans="19:19" s="81" customFormat="1" x14ac:dyDescent="0.25">
      <c r="S59" s="269"/>
    </row>
    <row r="60" spans="19:19" s="81" customFormat="1" x14ac:dyDescent="0.25">
      <c r="S60" s="269"/>
    </row>
    <row r="61" spans="19:19" s="81" customFormat="1" x14ac:dyDescent="0.25">
      <c r="S61" s="269"/>
    </row>
    <row r="62" spans="19:19" s="81" customFormat="1" x14ac:dyDescent="0.25">
      <c r="S62" s="269"/>
    </row>
    <row r="63" spans="19:19" s="81" customFormat="1" x14ac:dyDescent="0.25">
      <c r="S63" s="269"/>
    </row>
    <row r="64" spans="19:19" s="81" customFormat="1" x14ac:dyDescent="0.25">
      <c r="S64" s="269"/>
    </row>
    <row r="65" spans="19:19" s="81" customFormat="1" x14ac:dyDescent="0.25">
      <c r="S65" s="269"/>
    </row>
    <row r="66" spans="19:19" s="81" customFormat="1" x14ac:dyDescent="0.25">
      <c r="S66" s="269"/>
    </row>
    <row r="67" spans="19:19" s="81" customFormat="1" x14ac:dyDescent="0.25">
      <c r="S67" s="269"/>
    </row>
    <row r="68" spans="19:19" s="81" customFormat="1" x14ac:dyDescent="0.25">
      <c r="S68" s="269"/>
    </row>
    <row r="69" spans="19:19" s="81" customFormat="1" x14ac:dyDescent="0.25">
      <c r="S69" s="269"/>
    </row>
    <row r="70" spans="19:19" s="81" customFormat="1" x14ac:dyDescent="0.25">
      <c r="S70" s="269"/>
    </row>
    <row r="71" spans="19:19" s="81" customFormat="1" x14ac:dyDescent="0.25">
      <c r="S71" s="269"/>
    </row>
    <row r="72" spans="19:19" s="81" customFormat="1" x14ac:dyDescent="0.25">
      <c r="S72" s="269"/>
    </row>
    <row r="73" spans="19:19" s="81" customFormat="1" x14ac:dyDescent="0.25">
      <c r="S73" s="269"/>
    </row>
    <row r="74" spans="19:19" s="81" customFormat="1" x14ac:dyDescent="0.25">
      <c r="S74" s="269"/>
    </row>
    <row r="75" spans="19:19" s="81" customFormat="1" x14ac:dyDescent="0.25">
      <c r="S75" s="269"/>
    </row>
    <row r="76" spans="19:19" s="81" customFormat="1" x14ac:dyDescent="0.25">
      <c r="S76" s="269"/>
    </row>
    <row r="77" spans="19:19" s="81" customFormat="1" x14ac:dyDescent="0.25">
      <c r="S77" s="269"/>
    </row>
    <row r="78" spans="19:19" s="81" customFormat="1" x14ac:dyDescent="0.25">
      <c r="S78" s="269"/>
    </row>
    <row r="79" spans="19:19" s="81" customFormat="1" x14ac:dyDescent="0.25">
      <c r="S79" s="269"/>
    </row>
    <row r="80" spans="19:19" s="81" customFormat="1" x14ac:dyDescent="0.25">
      <c r="S80" s="269"/>
    </row>
    <row r="81" spans="19:19" s="81" customFormat="1" x14ac:dyDescent="0.25">
      <c r="S81" s="269"/>
    </row>
    <row r="82" spans="19:19" s="81" customFormat="1" x14ac:dyDescent="0.25">
      <c r="S82" s="269"/>
    </row>
    <row r="83" spans="19:19" s="81" customFormat="1" x14ac:dyDescent="0.25">
      <c r="S83" s="269"/>
    </row>
    <row r="84" spans="19:19" s="81" customFormat="1" x14ac:dyDescent="0.25">
      <c r="S84" s="269"/>
    </row>
    <row r="85" spans="19:19" s="81" customFormat="1" x14ac:dyDescent="0.25">
      <c r="S85" s="269"/>
    </row>
    <row r="86" spans="19:19" s="81" customFormat="1" x14ac:dyDescent="0.25">
      <c r="S86" s="269"/>
    </row>
    <row r="87" spans="19:19" s="81" customFormat="1" x14ac:dyDescent="0.25">
      <c r="S87" s="269"/>
    </row>
    <row r="88" spans="19:19" s="81" customFormat="1" x14ac:dyDescent="0.25">
      <c r="S88" s="269"/>
    </row>
    <row r="89" spans="19:19" s="81" customFormat="1" x14ac:dyDescent="0.25">
      <c r="S89" s="269"/>
    </row>
    <row r="90" spans="19:19" s="81" customFormat="1" x14ac:dyDescent="0.25">
      <c r="S90" s="269"/>
    </row>
    <row r="91" spans="19:19" s="81" customFormat="1" x14ac:dyDescent="0.25">
      <c r="S91" s="269"/>
    </row>
    <row r="92" spans="19:19" s="81" customFormat="1" x14ac:dyDescent="0.25">
      <c r="S92" s="269"/>
    </row>
    <row r="93" spans="19:19" s="81" customFormat="1" x14ac:dyDescent="0.25">
      <c r="S93" s="269"/>
    </row>
    <row r="94" spans="19:19" s="81" customFormat="1" x14ac:dyDescent="0.25">
      <c r="S94" s="269"/>
    </row>
    <row r="95" spans="19:19" s="81" customFormat="1" x14ac:dyDescent="0.25">
      <c r="S95" s="269"/>
    </row>
    <row r="96" spans="19:19" s="81" customFormat="1" x14ac:dyDescent="0.25">
      <c r="S96" s="269"/>
    </row>
    <row r="97" spans="19:19" s="81" customFormat="1" x14ac:dyDescent="0.25">
      <c r="S97" s="269"/>
    </row>
    <row r="98" spans="19:19" s="81" customFormat="1" x14ac:dyDescent="0.25">
      <c r="S98" s="269"/>
    </row>
    <row r="99" spans="19:19" s="81" customFormat="1" x14ac:dyDescent="0.25">
      <c r="S99" s="269"/>
    </row>
    <row r="100" spans="19:19" s="81" customFormat="1" x14ac:dyDescent="0.25">
      <c r="S100" s="269"/>
    </row>
    <row r="101" spans="19:19" s="81" customFormat="1" x14ac:dyDescent="0.25">
      <c r="S101" s="269"/>
    </row>
    <row r="102" spans="19:19" s="81" customFormat="1" x14ac:dyDescent="0.25">
      <c r="S102" s="269"/>
    </row>
    <row r="103" spans="19:19" s="81" customFormat="1" x14ac:dyDescent="0.25">
      <c r="S103" s="269"/>
    </row>
    <row r="104" spans="19:19" s="81" customFormat="1" x14ac:dyDescent="0.25">
      <c r="S104" s="269"/>
    </row>
    <row r="105" spans="19:19" s="81" customFormat="1" x14ac:dyDescent="0.25">
      <c r="S105" s="269"/>
    </row>
    <row r="106" spans="19:19" s="81" customFormat="1" x14ac:dyDescent="0.25">
      <c r="S106" s="269"/>
    </row>
    <row r="107" spans="19:19" s="81" customFormat="1" x14ac:dyDescent="0.25">
      <c r="S107" s="269"/>
    </row>
    <row r="108" spans="19:19" s="81" customFormat="1" x14ac:dyDescent="0.25">
      <c r="S108" s="269"/>
    </row>
    <row r="109" spans="19:19" s="81" customFormat="1" x14ac:dyDescent="0.25">
      <c r="S109" s="269"/>
    </row>
    <row r="110" spans="19:19" s="81" customFormat="1" x14ac:dyDescent="0.25">
      <c r="S110" s="269"/>
    </row>
    <row r="111" spans="19:19" s="81" customFormat="1" x14ac:dyDescent="0.25">
      <c r="S111" s="269"/>
    </row>
    <row r="112" spans="19:19" s="81" customFormat="1" x14ac:dyDescent="0.25">
      <c r="S112" s="269"/>
    </row>
    <row r="113" spans="19:19" s="81" customFormat="1" x14ac:dyDescent="0.25">
      <c r="S113" s="269"/>
    </row>
    <row r="114" spans="19:19" s="81" customFormat="1" x14ac:dyDescent="0.25">
      <c r="S114" s="269"/>
    </row>
    <row r="115" spans="19:19" s="81" customFormat="1" x14ac:dyDescent="0.25">
      <c r="S115" s="269"/>
    </row>
    <row r="116" spans="19:19" s="81" customFormat="1" x14ac:dyDescent="0.25">
      <c r="S116" s="269"/>
    </row>
    <row r="117" spans="19:19" s="81" customFormat="1" x14ac:dyDescent="0.25">
      <c r="S117" s="269"/>
    </row>
    <row r="118" spans="19:19" s="81" customFormat="1" x14ac:dyDescent="0.25">
      <c r="S118" s="269"/>
    </row>
    <row r="119" spans="19:19" s="81" customFormat="1" x14ac:dyDescent="0.25">
      <c r="S119" s="269"/>
    </row>
    <row r="120" spans="19:19" s="81" customFormat="1" x14ac:dyDescent="0.25">
      <c r="S120" s="269"/>
    </row>
    <row r="121" spans="19:19" s="81" customFormat="1" x14ac:dyDescent="0.25">
      <c r="S121" s="269"/>
    </row>
    <row r="122" spans="19:19" s="81" customFormat="1" x14ac:dyDescent="0.25">
      <c r="S122" s="269"/>
    </row>
    <row r="123" spans="19:19" s="81" customFormat="1" x14ac:dyDescent="0.25">
      <c r="S123" s="269"/>
    </row>
    <row r="124" spans="19:19" s="81" customFormat="1" x14ac:dyDescent="0.25">
      <c r="S124" s="269"/>
    </row>
    <row r="125" spans="19:19" s="81" customFormat="1" x14ac:dyDescent="0.25">
      <c r="S125" s="269"/>
    </row>
    <row r="126" spans="19:19" s="81" customFormat="1" x14ac:dyDescent="0.25">
      <c r="S126" s="269"/>
    </row>
    <row r="127" spans="19:19" s="81" customFormat="1" x14ac:dyDescent="0.25">
      <c r="S127" s="269"/>
    </row>
    <row r="128" spans="19:19" s="81" customFormat="1" x14ac:dyDescent="0.25">
      <c r="S128" s="269"/>
    </row>
    <row r="129" spans="19:19" s="81" customFormat="1" x14ac:dyDescent="0.25">
      <c r="S129" s="269"/>
    </row>
    <row r="130" spans="19:19" s="81" customFormat="1" x14ac:dyDescent="0.25">
      <c r="S130" s="269"/>
    </row>
    <row r="131" spans="19:19" s="81" customFormat="1" x14ac:dyDescent="0.25">
      <c r="S131" s="269"/>
    </row>
    <row r="132" spans="19:19" s="81" customFormat="1" x14ac:dyDescent="0.25">
      <c r="S132" s="269"/>
    </row>
    <row r="133" spans="19:19" s="81" customFormat="1" x14ac:dyDescent="0.25">
      <c r="S133" s="269"/>
    </row>
    <row r="134" spans="19:19" s="81" customFormat="1" x14ac:dyDescent="0.25">
      <c r="S134" s="269"/>
    </row>
    <row r="135" spans="19:19" s="81" customFormat="1" x14ac:dyDescent="0.25">
      <c r="S135" s="269"/>
    </row>
    <row r="136" spans="19:19" s="81" customFormat="1" x14ac:dyDescent="0.25">
      <c r="S136" s="269"/>
    </row>
    <row r="137" spans="19:19" s="81" customFormat="1" x14ac:dyDescent="0.25">
      <c r="S137" s="269"/>
    </row>
    <row r="138" spans="19:19" s="81" customFormat="1" x14ac:dyDescent="0.25">
      <c r="S138" s="269"/>
    </row>
    <row r="139" spans="19:19" s="81" customFormat="1" x14ac:dyDescent="0.25">
      <c r="S139" s="269"/>
    </row>
    <row r="140" spans="19:19" s="81" customFormat="1" x14ac:dyDescent="0.25">
      <c r="S140" s="269"/>
    </row>
    <row r="141" spans="19:19" s="81" customFormat="1" x14ac:dyDescent="0.25">
      <c r="S141" s="269"/>
    </row>
    <row r="142" spans="19:19" s="81" customFormat="1" x14ac:dyDescent="0.25">
      <c r="S142" s="269"/>
    </row>
    <row r="143" spans="19:19" s="81" customFormat="1" x14ac:dyDescent="0.25">
      <c r="S143" s="269"/>
    </row>
    <row r="144" spans="19:19" s="81" customFormat="1" x14ac:dyDescent="0.25">
      <c r="S144" s="269"/>
    </row>
    <row r="145" spans="19:19" s="81" customFormat="1" x14ac:dyDescent="0.25">
      <c r="S145" s="269"/>
    </row>
    <row r="146" spans="19:19" s="81" customFormat="1" x14ac:dyDescent="0.25">
      <c r="S146" s="269"/>
    </row>
    <row r="147" spans="19:19" s="81" customFormat="1" x14ac:dyDescent="0.25">
      <c r="S147" s="269"/>
    </row>
    <row r="148" spans="19:19" s="81" customFormat="1" x14ac:dyDescent="0.25">
      <c r="S148" s="269"/>
    </row>
    <row r="149" spans="19:19" s="81" customFormat="1" x14ac:dyDescent="0.25">
      <c r="S149" s="269"/>
    </row>
    <row r="150" spans="19:19" s="81" customFormat="1" x14ac:dyDescent="0.25">
      <c r="S150" s="269"/>
    </row>
    <row r="151" spans="19:19" s="81" customFormat="1" x14ac:dyDescent="0.25">
      <c r="S151" s="269"/>
    </row>
    <row r="152" spans="19:19" s="81" customFormat="1" x14ac:dyDescent="0.25">
      <c r="S152" s="269"/>
    </row>
    <row r="153" spans="19:19" s="81" customFormat="1" x14ac:dyDescent="0.25">
      <c r="S153" s="269"/>
    </row>
    <row r="154" spans="19:19" s="81" customFormat="1" x14ac:dyDescent="0.25">
      <c r="S154" s="269"/>
    </row>
    <row r="155" spans="19:19" s="81" customFormat="1" x14ac:dyDescent="0.25">
      <c r="S155" s="269"/>
    </row>
    <row r="156" spans="19:19" s="81" customFormat="1" x14ac:dyDescent="0.25">
      <c r="S156" s="269"/>
    </row>
    <row r="157" spans="19:19" s="81" customFormat="1" x14ac:dyDescent="0.25">
      <c r="S157" s="269"/>
    </row>
    <row r="158" spans="19:19" s="81" customFormat="1" x14ac:dyDescent="0.25">
      <c r="S158" s="269"/>
    </row>
    <row r="159" spans="19:19" s="81" customFormat="1" x14ac:dyDescent="0.25">
      <c r="S159" s="269"/>
    </row>
    <row r="160" spans="19:19" s="81" customFormat="1" x14ac:dyDescent="0.25">
      <c r="S160" s="269"/>
    </row>
    <row r="161" spans="19:19" s="81" customFormat="1" x14ac:dyDescent="0.25">
      <c r="S161" s="269"/>
    </row>
    <row r="162" spans="19:19" s="81" customFormat="1" x14ac:dyDescent="0.25">
      <c r="S162" s="269"/>
    </row>
    <row r="163" spans="19:19" s="81" customFormat="1" x14ac:dyDescent="0.25">
      <c r="S163" s="269"/>
    </row>
    <row r="164" spans="19:19" s="81" customFormat="1" x14ac:dyDescent="0.25">
      <c r="S164" s="269"/>
    </row>
    <row r="165" spans="19:19" s="81" customFormat="1" x14ac:dyDescent="0.25">
      <c r="S165" s="269"/>
    </row>
    <row r="166" spans="19:19" s="81" customFormat="1" x14ac:dyDescent="0.25">
      <c r="S166" s="269"/>
    </row>
    <row r="167" spans="19:19" s="81" customFormat="1" x14ac:dyDescent="0.25">
      <c r="S167" s="269"/>
    </row>
    <row r="168" spans="19:19" s="81" customFormat="1" x14ac:dyDescent="0.25">
      <c r="S168" s="269"/>
    </row>
    <row r="169" spans="19:19" s="81" customFormat="1" x14ac:dyDescent="0.25">
      <c r="S169" s="269"/>
    </row>
    <row r="170" spans="19:19" s="81" customFormat="1" x14ac:dyDescent="0.25">
      <c r="S170" s="269"/>
    </row>
    <row r="171" spans="19:19" s="81" customFormat="1" x14ac:dyDescent="0.25">
      <c r="S171" s="269"/>
    </row>
    <row r="172" spans="19:19" s="81" customFormat="1" x14ac:dyDescent="0.25">
      <c r="S172" s="269"/>
    </row>
    <row r="173" spans="19:19" s="81" customFormat="1" x14ac:dyDescent="0.25">
      <c r="S173" s="269"/>
    </row>
    <row r="174" spans="19:19" s="81" customFormat="1" x14ac:dyDescent="0.25">
      <c r="S174" s="269"/>
    </row>
    <row r="175" spans="19:19" s="81" customFormat="1" x14ac:dyDescent="0.25">
      <c r="S175" s="269"/>
    </row>
    <row r="176" spans="19:19" s="81" customFormat="1" x14ac:dyDescent="0.25">
      <c r="S176" s="269"/>
    </row>
    <row r="177" spans="19:19" s="81" customFormat="1" x14ac:dyDescent="0.25">
      <c r="S177" s="269"/>
    </row>
    <row r="178" spans="19:19" s="81" customFormat="1" x14ac:dyDescent="0.25">
      <c r="S178" s="269"/>
    </row>
    <row r="179" spans="19:19" s="81" customFormat="1" x14ac:dyDescent="0.25">
      <c r="S179" s="269"/>
    </row>
    <row r="180" spans="19:19" s="81" customFormat="1" x14ac:dyDescent="0.25">
      <c r="S180" s="269"/>
    </row>
    <row r="181" spans="19:19" s="81" customFormat="1" x14ac:dyDescent="0.25">
      <c r="S181" s="269"/>
    </row>
    <row r="182" spans="19:19" s="81" customFormat="1" x14ac:dyDescent="0.25">
      <c r="S182" s="269"/>
    </row>
    <row r="183" spans="19:19" s="81" customFormat="1" x14ac:dyDescent="0.25">
      <c r="S183" s="269"/>
    </row>
    <row r="184" spans="19:19" s="81" customFormat="1" x14ac:dyDescent="0.25">
      <c r="S184" s="269"/>
    </row>
    <row r="185" spans="19:19" s="81" customFormat="1" x14ac:dyDescent="0.25">
      <c r="S185" s="269"/>
    </row>
    <row r="186" spans="19:19" s="81" customFormat="1" x14ac:dyDescent="0.25">
      <c r="S186" s="269"/>
    </row>
    <row r="187" spans="19:19" s="81" customFormat="1" x14ac:dyDescent="0.25">
      <c r="S187" s="269"/>
    </row>
    <row r="188" spans="19:19" s="81" customFormat="1" x14ac:dyDescent="0.25">
      <c r="S188" s="269"/>
    </row>
    <row r="189" spans="19:19" s="81" customFormat="1" x14ac:dyDescent="0.25">
      <c r="S189" s="269"/>
    </row>
    <row r="190" spans="19:19" s="81" customFormat="1" x14ac:dyDescent="0.25">
      <c r="S190" s="269"/>
    </row>
    <row r="191" spans="19:19" s="81" customFormat="1" x14ac:dyDescent="0.25">
      <c r="S191" s="269"/>
    </row>
    <row r="192" spans="19:19" s="81" customFormat="1" x14ac:dyDescent="0.25">
      <c r="S192" s="269"/>
    </row>
    <row r="193" spans="19:19" s="81" customFormat="1" x14ac:dyDescent="0.25">
      <c r="S193" s="269"/>
    </row>
    <row r="194" spans="19:19" s="81" customFormat="1" x14ac:dyDescent="0.25">
      <c r="S194" s="269"/>
    </row>
    <row r="195" spans="19:19" s="81" customFormat="1" x14ac:dyDescent="0.25">
      <c r="S195" s="269"/>
    </row>
    <row r="196" spans="19:19" s="81" customFormat="1" x14ac:dyDescent="0.25">
      <c r="S196" s="269"/>
    </row>
    <row r="197" spans="19:19" s="81" customFormat="1" x14ac:dyDescent="0.25">
      <c r="S197" s="269"/>
    </row>
    <row r="198" spans="19:19" s="81" customFormat="1" x14ac:dyDescent="0.25">
      <c r="S198" s="269"/>
    </row>
    <row r="199" spans="19:19" s="81" customFormat="1" x14ac:dyDescent="0.25">
      <c r="S199" s="269"/>
    </row>
    <row r="200" spans="19:19" s="81" customFormat="1" x14ac:dyDescent="0.25">
      <c r="S200" s="269"/>
    </row>
    <row r="201" spans="19:19" s="81" customFormat="1" x14ac:dyDescent="0.25">
      <c r="S201" s="269"/>
    </row>
    <row r="202" spans="19:19" s="81" customFormat="1" x14ac:dyDescent="0.25">
      <c r="S202" s="269"/>
    </row>
    <row r="203" spans="19:19" s="81" customFormat="1" x14ac:dyDescent="0.25">
      <c r="S203" s="269"/>
    </row>
    <row r="204" spans="19:19" s="81" customFormat="1" x14ac:dyDescent="0.25">
      <c r="S204" s="269"/>
    </row>
    <row r="205" spans="19:19" s="81" customFormat="1" x14ac:dyDescent="0.25">
      <c r="S205" s="269"/>
    </row>
    <row r="206" spans="19:19" s="81" customFormat="1" x14ac:dyDescent="0.25">
      <c r="S206" s="269"/>
    </row>
    <row r="207" spans="19:19" s="81" customFormat="1" x14ac:dyDescent="0.25">
      <c r="S207" s="269"/>
    </row>
    <row r="208" spans="19:19" s="81" customFormat="1" x14ac:dyDescent="0.25">
      <c r="S208" s="269"/>
    </row>
    <row r="209" spans="19:19" s="81" customFormat="1" x14ac:dyDescent="0.25">
      <c r="S209" s="269"/>
    </row>
    <row r="210" spans="19:19" s="81" customFormat="1" x14ac:dyDescent="0.25">
      <c r="S210" s="269"/>
    </row>
    <row r="211" spans="19:19" s="81" customFormat="1" x14ac:dyDescent="0.25">
      <c r="S211" s="269"/>
    </row>
    <row r="212" spans="19:19" s="81" customFormat="1" x14ac:dyDescent="0.25">
      <c r="S212" s="269"/>
    </row>
    <row r="213" spans="19:19" s="81" customFormat="1" x14ac:dyDescent="0.25">
      <c r="S213" s="269"/>
    </row>
    <row r="214" spans="19:19" s="81" customFormat="1" x14ac:dyDescent="0.25">
      <c r="S214" s="269"/>
    </row>
    <row r="215" spans="19:19" s="81" customFormat="1" x14ac:dyDescent="0.25">
      <c r="S215" s="269"/>
    </row>
    <row r="216" spans="19:19" s="81" customFormat="1" x14ac:dyDescent="0.25">
      <c r="S216" s="269"/>
    </row>
    <row r="217" spans="19:19" s="81" customFormat="1" x14ac:dyDescent="0.25">
      <c r="S217" s="269"/>
    </row>
    <row r="218" spans="19:19" s="81" customFormat="1" x14ac:dyDescent="0.25">
      <c r="S218" s="269"/>
    </row>
    <row r="219" spans="19:19" s="81" customFormat="1" x14ac:dyDescent="0.25">
      <c r="S219" s="269"/>
    </row>
    <row r="220" spans="19:19" s="81" customFormat="1" x14ac:dyDescent="0.25">
      <c r="S220" s="269"/>
    </row>
    <row r="221" spans="19:19" s="81" customFormat="1" x14ac:dyDescent="0.25">
      <c r="S221" s="269"/>
    </row>
    <row r="222" spans="19:19" s="81" customFormat="1" x14ac:dyDescent="0.25">
      <c r="S222" s="269"/>
    </row>
    <row r="223" spans="19:19" s="81" customFormat="1" x14ac:dyDescent="0.25">
      <c r="S223" s="269"/>
    </row>
    <row r="224" spans="19:19" s="81" customFormat="1" x14ac:dyDescent="0.25">
      <c r="S224" s="269"/>
    </row>
    <row r="225" spans="19:19" s="81" customFormat="1" x14ac:dyDescent="0.25">
      <c r="S225" s="269"/>
    </row>
    <row r="226" spans="19:19" s="81" customFormat="1" x14ac:dyDescent="0.25">
      <c r="S226" s="269"/>
    </row>
    <row r="227" spans="19:19" s="81" customFormat="1" x14ac:dyDescent="0.25">
      <c r="S227" s="269"/>
    </row>
    <row r="228" spans="19:19" s="81" customFormat="1" x14ac:dyDescent="0.25">
      <c r="S228" s="269"/>
    </row>
    <row r="229" spans="19:19" s="81" customFormat="1" x14ac:dyDescent="0.25">
      <c r="S229" s="269"/>
    </row>
    <row r="230" spans="19:19" s="81" customFormat="1" x14ac:dyDescent="0.25">
      <c r="S230" s="269"/>
    </row>
    <row r="231" spans="19:19" s="81" customFormat="1" x14ac:dyDescent="0.25">
      <c r="S231" s="269"/>
    </row>
    <row r="232" spans="19:19" s="81" customFormat="1" x14ac:dyDescent="0.25">
      <c r="S232" s="269"/>
    </row>
    <row r="233" spans="19:19" s="81" customFormat="1" x14ac:dyDescent="0.25">
      <c r="S233" s="269"/>
    </row>
    <row r="234" spans="19:19" s="81" customFormat="1" x14ac:dyDescent="0.25">
      <c r="S234" s="269"/>
    </row>
    <row r="235" spans="19:19" s="81" customFormat="1" x14ac:dyDescent="0.25">
      <c r="S235" s="269"/>
    </row>
    <row r="236" spans="19:19" s="81" customFormat="1" x14ac:dyDescent="0.25">
      <c r="S236" s="269"/>
    </row>
    <row r="237" spans="19:19" s="81" customFormat="1" x14ac:dyDescent="0.25">
      <c r="S237" s="269"/>
    </row>
    <row r="238" spans="19:19" s="81" customFormat="1" x14ac:dyDescent="0.25">
      <c r="S238" s="269"/>
    </row>
    <row r="239" spans="19:19" s="81" customFormat="1" x14ac:dyDescent="0.25">
      <c r="S239" s="269"/>
    </row>
    <row r="240" spans="19:19" s="81" customFormat="1" x14ac:dyDescent="0.25">
      <c r="S240" s="269"/>
    </row>
    <row r="241" spans="19:19" s="81" customFormat="1" x14ac:dyDescent="0.25">
      <c r="S241" s="269"/>
    </row>
    <row r="242" spans="19:19" s="81" customFormat="1" x14ac:dyDescent="0.25">
      <c r="S242" s="269"/>
    </row>
    <row r="243" spans="19:19" s="81" customFormat="1" x14ac:dyDescent="0.25">
      <c r="S243" s="269"/>
    </row>
    <row r="244" spans="19:19" s="81" customFormat="1" x14ac:dyDescent="0.25">
      <c r="S244" s="269"/>
    </row>
    <row r="245" spans="19:19" s="81" customFormat="1" x14ac:dyDescent="0.25">
      <c r="S245" s="269"/>
    </row>
    <row r="246" spans="19:19" s="81" customFormat="1" x14ac:dyDescent="0.25">
      <c r="S246" s="269"/>
    </row>
    <row r="247" spans="19:19" s="81" customFormat="1" x14ac:dyDescent="0.25">
      <c r="S247" s="269"/>
    </row>
    <row r="248" spans="19:19" s="81" customFormat="1" x14ac:dyDescent="0.25">
      <c r="S248" s="269"/>
    </row>
    <row r="249" spans="19:19" s="81" customFormat="1" x14ac:dyDescent="0.25">
      <c r="S249" s="269"/>
    </row>
    <row r="250" spans="19:19" s="81" customFormat="1" x14ac:dyDescent="0.25">
      <c r="S250" s="269"/>
    </row>
    <row r="251" spans="19:19" s="81" customFormat="1" x14ac:dyDescent="0.25">
      <c r="S251" s="269"/>
    </row>
    <row r="252" spans="19:19" s="81" customFormat="1" x14ac:dyDescent="0.25">
      <c r="S252" s="269"/>
    </row>
    <row r="253" spans="19:19" s="81" customFormat="1" x14ac:dyDescent="0.25">
      <c r="S253" s="269"/>
    </row>
    <row r="254" spans="19:19" s="81" customFormat="1" x14ac:dyDescent="0.25">
      <c r="S254" s="269"/>
    </row>
    <row r="255" spans="19:19" s="81" customFormat="1" x14ac:dyDescent="0.25">
      <c r="S255" s="269"/>
    </row>
    <row r="256" spans="19:19" s="81" customFormat="1" x14ac:dyDescent="0.25">
      <c r="S256" s="269"/>
    </row>
    <row r="257" spans="19:19" s="81" customFormat="1" x14ac:dyDescent="0.25">
      <c r="S257" s="269"/>
    </row>
    <row r="258" spans="19:19" s="81" customFormat="1" x14ac:dyDescent="0.25">
      <c r="S258" s="269"/>
    </row>
    <row r="259" spans="19:19" s="81" customFormat="1" x14ac:dyDescent="0.25">
      <c r="S259" s="269"/>
    </row>
    <row r="260" spans="19:19" s="81" customFormat="1" x14ac:dyDescent="0.25">
      <c r="S260" s="269"/>
    </row>
    <row r="261" spans="19:19" s="81" customFormat="1" x14ac:dyDescent="0.25">
      <c r="S261" s="269"/>
    </row>
    <row r="262" spans="19:19" s="81" customFormat="1" x14ac:dyDescent="0.25">
      <c r="S262" s="269"/>
    </row>
    <row r="263" spans="19:19" s="81" customFormat="1" x14ac:dyDescent="0.25">
      <c r="S263" s="269"/>
    </row>
    <row r="264" spans="19:19" s="81" customFormat="1" x14ac:dyDescent="0.25">
      <c r="S264" s="269"/>
    </row>
    <row r="265" spans="19:19" s="81" customFormat="1" x14ac:dyDescent="0.25">
      <c r="S265" s="269"/>
    </row>
    <row r="266" spans="19:19" s="81" customFormat="1" x14ac:dyDescent="0.25">
      <c r="S266" s="269"/>
    </row>
    <row r="267" spans="19:19" s="81" customFormat="1" x14ac:dyDescent="0.25">
      <c r="S267" s="269"/>
    </row>
    <row r="268" spans="19:19" s="81" customFormat="1" x14ac:dyDescent="0.25">
      <c r="S268" s="269"/>
    </row>
    <row r="269" spans="19:19" s="81" customFormat="1" x14ac:dyDescent="0.25">
      <c r="S269" s="269"/>
    </row>
    <row r="270" spans="19:19" s="81" customFormat="1" x14ac:dyDescent="0.25">
      <c r="S270" s="269"/>
    </row>
    <row r="271" spans="19:19" s="81" customFormat="1" x14ac:dyDescent="0.25">
      <c r="S271" s="269"/>
    </row>
    <row r="272" spans="19:19" s="81" customFormat="1" x14ac:dyDescent="0.25">
      <c r="S272" s="269"/>
    </row>
    <row r="273" spans="19:19" s="81" customFormat="1" x14ac:dyDescent="0.25">
      <c r="S273" s="269"/>
    </row>
    <row r="274" spans="19:19" s="81" customFormat="1" x14ac:dyDescent="0.25">
      <c r="S274" s="269"/>
    </row>
    <row r="275" spans="19:19" s="81" customFormat="1" x14ac:dyDescent="0.25">
      <c r="S275" s="269"/>
    </row>
    <row r="276" spans="19:19" s="81" customFormat="1" x14ac:dyDescent="0.25">
      <c r="S276" s="269"/>
    </row>
    <row r="277" spans="19:19" s="81" customFormat="1" x14ac:dyDescent="0.25">
      <c r="S277" s="269"/>
    </row>
    <row r="278" spans="19:19" s="81" customFormat="1" x14ac:dyDescent="0.25">
      <c r="S278" s="269"/>
    </row>
    <row r="279" spans="19:19" s="81" customFormat="1" x14ac:dyDescent="0.25">
      <c r="S279" s="269"/>
    </row>
    <row r="280" spans="19:19" s="81" customFormat="1" x14ac:dyDescent="0.25">
      <c r="S280" s="269"/>
    </row>
    <row r="281" spans="19:19" s="81" customFormat="1" x14ac:dyDescent="0.25">
      <c r="S281" s="269"/>
    </row>
    <row r="282" spans="19:19" s="81" customFormat="1" x14ac:dyDescent="0.25">
      <c r="S282" s="269"/>
    </row>
    <row r="283" spans="19:19" s="81" customFormat="1" x14ac:dyDescent="0.25">
      <c r="S283" s="269"/>
    </row>
    <row r="284" spans="19:19" s="81" customFormat="1" x14ac:dyDescent="0.25">
      <c r="S284" s="269"/>
    </row>
    <row r="285" spans="19:19" s="81" customFormat="1" x14ac:dyDescent="0.25">
      <c r="S285" s="269"/>
    </row>
    <row r="286" spans="19:19" s="81" customFormat="1" x14ac:dyDescent="0.25">
      <c r="S286" s="269"/>
    </row>
    <row r="287" spans="19:19" s="81" customFormat="1" x14ac:dyDescent="0.25">
      <c r="S287" s="269"/>
    </row>
    <row r="288" spans="19:19" s="81" customFormat="1" x14ac:dyDescent="0.25">
      <c r="S288" s="269"/>
    </row>
    <row r="289" spans="19:19" s="81" customFormat="1" x14ac:dyDescent="0.25">
      <c r="S289" s="269"/>
    </row>
    <row r="290" spans="19:19" s="81" customFormat="1" x14ac:dyDescent="0.25">
      <c r="S290" s="269"/>
    </row>
    <row r="291" spans="19:19" s="81" customFormat="1" x14ac:dyDescent="0.25">
      <c r="S291" s="269"/>
    </row>
    <row r="292" spans="19:19" s="81" customFormat="1" x14ac:dyDescent="0.25">
      <c r="S292" s="269"/>
    </row>
    <row r="293" spans="19:19" s="81" customFormat="1" x14ac:dyDescent="0.25">
      <c r="S293" s="269"/>
    </row>
    <row r="294" spans="19:19" s="81" customFormat="1" x14ac:dyDescent="0.25">
      <c r="S294" s="269"/>
    </row>
    <row r="295" spans="19:19" s="81" customFormat="1" x14ac:dyDescent="0.25">
      <c r="S295" s="269"/>
    </row>
    <row r="296" spans="19:19" s="81" customFormat="1" x14ac:dyDescent="0.25">
      <c r="S296" s="269"/>
    </row>
    <row r="297" spans="19:19" s="81" customFormat="1" x14ac:dyDescent="0.25">
      <c r="S297" s="269"/>
    </row>
    <row r="298" spans="19:19" s="81" customFormat="1" x14ac:dyDescent="0.25">
      <c r="S298" s="269"/>
    </row>
    <row r="299" spans="19:19" s="81" customFormat="1" x14ac:dyDescent="0.25">
      <c r="S299" s="269"/>
    </row>
    <row r="300" spans="19:19" s="81" customFormat="1" x14ac:dyDescent="0.25">
      <c r="S300" s="269"/>
    </row>
    <row r="301" spans="19:19" s="81" customFormat="1" x14ac:dyDescent="0.25">
      <c r="S301" s="269"/>
    </row>
    <row r="302" spans="19:19" s="81" customFormat="1" x14ac:dyDescent="0.25">
      <c r="S302" s="269"/>
    </row>
    <row r="303" spans="19:19" s="81" customFormat="1" x14ac:dyDescent="0.25">
      <c r="S303" s="269"/>
    </row>
    <row r="304" spans="19:19" s="81" customFormat="1" x14ac:dyDescent="0.25">
      <c r="S304" s="269"/>
    </row>
    <row r="305" spans="19:19" s="81" customFormat="1" x14ac:dyDescent="0.25">
      <c r="S305" s="269"/>
    </row>
    <row r="306" spans="19:19" s="81" customFormat="1" x14ac:dyDescent="0.25">
      <c r="S306" s="269"/>
    </row>
    <row r="307" spans="19:19" s="81" customFormat="1" x14ac:dyDescent="0.25">
      <c r="S307" s="269"/>
    </row>
    <row r="308" spans="19:19" s="81" customFormat="1" x14ac:dyDescent="0.25">
      <c r="S308" s="269"/>
    </row>
    <row r="309" spans="19:19" s="81" customFormat="1" x14ac:dyDescent="0.25">
      <c r="S309" s="269"/>
    </row>
    <row r="310" spans="19:19" s="81" customFormat="1" x14ac:dyDescent="0.25">
      <c r="S310" s="269"/>
    </row>
    <row r="311" spans="19:19" s="81" customFormat="1" x14ac:dyDescent="0.25">
      <c r="S311" s="269"/>
    </row>
    <row r="312" spans="19:19" s="81" customFormat="1" x14ac:dyDescent="0.25">
      <c r="S312" s="269"/>
    </row>
    <row r="313" spans="19:19" s="81" customFormat="1" x14ac:dyDescent="0.25">
      <c r="S313" s="269"/>
    </row>
    <row r="314" spans="19:19" s="81" customFormat="1" x14ac:dyDescent="0.25">
      <c r="S314" s="269"/>
    </row>
    <row r="315" spans="19:19" s="81" customFormat="1" x14ac:dyDescent="0.25">
      <c r="S315" s="269"/>
    </row>
    <row r="316" spans="19:19" s="81" customFormat="1" x14ac:dyDescent="0.25">
      <c r="S316" s="269"/>
    </row>
    <row r="317" spans="19:19" s="81" customFormat="1" x14ac:dyDescent="0.25">
      <c r="S317" s="269"/>
    </row>
    <row r="318" spans="19:19" s="81" customFormat="1" x14ac:dyDescent="0.25">
      <c r="S318" s="269"/>
    </row>
    <row r="319" spans="19:19" s="81" customFormat="1" x14ac:dyDescent="0.25">
      <c r="S319" s="269"/>
    </row>
    <row r="320" spans="19:19" s="81" customFormat="1" x14ac:dyDescent="0.25">
      <c r="S320" s="269"/>
    </row>
    <row r="321" spans="19:19" s="81" customFormat="1" x14ac:dyDescent="0.25">
      <c r="S321" s="269"/>
    </row>
    <row r="322" spans="19:19" s="81" customFormat="1" x14ac:dyDescent="0.25">
      <c r="S322" s="269"/>
    </row>
    <row r="323" spans="19:19" s="81" customFormat="1" x14ac:dyDescent="0.25">
      <c r="S323" s="269"/>
    </row>
    <row r="324" spans="19:19" s="81" customFormat="1" x14ac:dyDescent="0.25">
      <c r="S324" s="269"/>
    </row>
    <row r="325" spans="19:19" s="81" customFormat="1" x14ac:dyDescent="0.25">
      <c r="S325" s="269"/>
    </row>
    <row r="326" spans="19:19" s="81" customFormat="1" x14ac:dyDescent="0.25">
      <c r="S326" s="269"/>
    </row>
    <row r="327" spans="19:19" s="81" customFormat="1" x14ac:dyDescent="0.25">
      <c r="S327" s="269"/>
    </row>
    <row r="328" spans="19:19" s="81" customFormat="1" x14ac:dyDescent="0.25">
      <c r="S328" s="269"/>
    </row>
    <row r="329" spans="19:19" s="81" customFormat="1" x14ac:dyDescent="0.25">
      <c r="S329" s="269"/>
    </row>
    <row r="330" spans="19:19" s="81" customFormat="1" x14ac:dyDescent="0.25">
      <c r="S330" s="269"/>
    </row>
    <row r="331" spans="19:19" s="81" customFormat="1" x14ac:dyDescent="0.25">
      <c r="S331" s="269"/>
    </row>
    <row r="332" spans="19:19" s="81" customFormat="1" x14ac:dyDescent="0.25">
      <c r="S332" s="269"/>
    </row>
    <row r="333" spans="19:19" s="81" customFormat="1" x14ac:dyDescent="0.25">
      <c r="S333" s="269"/>
    </row>
    <row r="334" spans="19:19" s="81" customFormat="1" x14ac:dyDescent="0.25">
      <c r="S334" s="269"/>
    </row>
    <row r="335" spans="19:19" s="81" customFormat="1" x14ac:dyDescent="0.25">
      <c r="S335" s="269"/>
    </row>
    <row r="336" spans="19:19" s="81" customFormat="1" x14ac:dyDescent="0.25">
      <c r="S336" s="269"/>
    </row>
    <row r="337" spans="19:19" s="81" customFormat="1" x14ac:dyDescent="0.25">
      <c r="S337" s="269"/>
    </row>
    <row r="338" spans="19:19" s="81" customFormat="1" x14ac:dyDescent="0.25">
      <c r="S338" s="269"/>
    </row>
    <row r="339" spans="19:19" s="81" customFormat="1" x14ac:dyDescent="0.25">
      <c r="S339" s="269"/>
    </row>
    <row r="340" spans="19:19" s="81" customFormat="1" x14ac:dyDescent="0.25">
      <c r="S340" s="269"/>
    </row>
    <row r="341" spans="19:19" s="81" customFormat="1" x14ac:dyDescent="0.25">
      <c r="S341" s="269"/>
    </row>
    <row r="342" spans="19:19" s="81" customFormat="1" x14ac:dyDescent="0.25">
      <c r="S342" s="269"/>
    </row>
    <row r="343" spans="19:19" s="81" customFormat="1" x14ac:dyDescent="0.25">
      <c r="S343" s="269"/>
    </row>
    <row r="344" spans="19:19" s="81" customFormat="1" x14ac:dyDescent="0.25">
      <c r="S344" s="269"/>
    </row>
    <row r="345" spans="19:19" s="81" customFormat="1" x14ac:dyDescent="0.25">
      <c r="S345" s="269"/>
    </row>
    <row r="346" spans="19:19" s="81" customFormat="1" x14ac:dyDescent="0.25">
      <c r="S346" s="269"/>
    </row>
    <row r="347" spans="19:19" s="81" customFormat="1" x14ac:dyDescent="0.25">
      <c r="S347" s="269"/>
    </row>
    <row r="348" spans="19:19" s="81" customFormat="1" x14ac:dyDescent="0.25">
      <c r="S348" s="269"/>
    </row>
    <row r="349" spans="19:19" s="81" customFormat="1" x14ac:dyDescent="0.25">
      <c r="S349" s="269"/>
    </row>
    <row r="350" spans="19:19" s="81" customFormat="1" x14ac:dyDescent="0.25">
      <c r="S350" s="269"/>
    </row>
    <row r="351" spans="19:19" s="81" customFormat="1" x14ac:dyDescent="0.25">
      <c r="S351" s="269"/>
    </row>
    <row r="352" spans="19:19" s="81" customFormat="1" x14ac:dyDescent="0.25">
      <c r="S352" s="269"/>
    </row>
    <row r="353" spans="19:19" s="81" customFormat="1" x14ac:dyDescent="0.25">
      <c r="S353" s="269"/>
    </row>
    <row r="354" spans="19:19" s="81" customFormat="1" x14ac:dyDescent="0.25">
      <c r="S354" s="269"/>
    </row>
    <row r="355" spans="19:19" s="81" customFormat="1" x14ac:dyDescent="0.25">
      <c r="S355" s="269"/>
    </row>
    <row r="356" spans="19:19" s="81" customFormat="1" x14ac:dyDescent="0.25">
      <c r="S356" s="269"/>
    </row>
    <row r="357" spans="19:19" s="81" customFormat="1" x14ac:dyDescent="0.25">
      <c r="S357" s="269"/>
    </row>
    <row r="358" spans="19:19" s="81" customFormat="1" x14ac:dyDescent="0.25">
      <c r="S358" s="269"/>
    </row>
    <row r="359" spans="19:19" s="81" customFormat="1" x14ac:dyDescent="0.25">
      <c r="S359" s="269"/>
    </row>
    <row r="360" spans="19:19" s="81" customFormat="1" x14ac:dyDescent="0.25">
      <c r="S360" s="269"/>
    </row>
    <row r="361" spans="19:19" s="81" customFormat="1" x14ac:dyDescent="0.25">
      <c r="S361" s="269"/>
    </row>
    <row r="362" spans="19:19" s="81" customFormat="1" x14ac:dyDescent="0.25">
      <c r="S362" s="269"/>
    </row>
    <row r="363" spans="19:19" s="81" customFormat="1" x14ac:dyDescent="0.25">
      <c r="S363" s="269"/>
    </row>
    <row r="364" spans="19:19" s="81" customFormat="1" x14ac:dyDescent="0.25">
      <c r="S364" s="269"/>
    </row>
    <row r="365" spans="19:19" s="81" customFormat="1" x14ac:dyDescent="0.25">
      <c r="S365" s="269"/>
    </row>
    <row r="366" spans="19:19" s="81" customFormat="1" x14ac:dyDescent="0.25">
      <c r="S366" s="269"/>
    </row>
    <row r="367" spans="19:19" s="81" customFormat="1" x14ac:dyDescent="0.25">
      <c r="S367" s="269"/>
    </row>
    <row r="368" spans="19:19" s="81" customFormat="1" x14ac:dyDescent="0.25">
      <c r="S368" s="269"/>
    </row>
    <row r="369" spans="19:19" s="81" customFormat="1" x14ac:dyDescent="0.25">
      <c r="S369" s="269"/>
    </row>
    <row r="370" spans="19:19" s="81" customFormat="1" x14ac:dyDescent="0.25">
      <c r="S370" s="269"/>
    </row>
    <row r="371" spans="19:19" s="81" customFormat="1" x14ac:dyDescent="0.25">
      <c r="S371" s="269"/>
    </row>
    <row r="372" spans="19:19" s="81" customFormat="1" x14ac:dyDescent="0.25">
      <c r="S372" s="269"/>
    </row>
    <row r="373" spans="19:19" s="81" customFormat="1" x14ac:dyDescent="0.25">
      <c r="S373" s="269"/>
    </row>
    <row r="374" spans="19:19" s="81" customFormat="1" x14ac:dyDescent="0.25">
      <c r="S374" s="269"/>
    </row>
    <row r="375" spans="19:19" s="81" customFormat="1" x14ac:dyDescent="0.25">
      <c r="S375" s="269"/>
    </row>
    <row r="376" spans="19:19" s="81" customFormat="1" x14ac:dyDescent="0.25">
      <c r="S376" s="269"/>
    </row>
    <row r="377" spans="19:19" s="81" customFormat="1" x14ac:dyDescent="0.25">
      <c r="S377" s="269"/>
    </row>
    <row r="378" spans="19:19" s="81" customFormat="1" x14ac:dyDescent="0.25">
      <c r="S378" s="269"/>
    </row>
    <row r="379" spans="19:19" s="81" customFormat="1" x14ac:dyDescent="0.25">
      <c r="S379" s="269"/>
    </row>
    <row r="380" spans="19:19" s="81" customFormat="1" x14ac:dyDescent="0.25">
      <c r="S380" s="269"/>
    </row>
    <row r="381" spans="19:19" s="81" customFormat="1" x14ac:dyDescent="0.25">
      <c r="S381" s="269"/>
    </row>
    <row r="382" spans="19:19" s="81" customFormat="1" x14ac:dyDescent="0.25">
      <c r="S382" s="269"/>
    </row>
    <row r="383" spans="19:19" s="81" customFormat="1" x14ac:dyDescent="0.25">
      <c r="S383" s="269"/>
    </row>
    <row r="384" spans="19:19" s="81" customFormat="1" x14ac:dyDescent="0.25">
      <c r="S384" s="269"/>
    </row>
    <row r="385" spans="19:19" s="81" customFormat="1" x14ac:dyDescent="0.25">
      <c r="S385" s="269"/>
    </row>
    <row r="386" spans="19:19" s="81" customFormat="1" x14ac:dyDescent="0.25">
      <c r="S386" s="269"/>
    </row>
    <row r="387" spans="19:19" s="81" customFormat="1" x14ac:dyDescent="0.25">
      <c r="S387" s="269"/>
    </row>
    <row r="388" spans="19:19" s="81" customFormat="1" x14ac:dyDescent="0.25">
      <c r="S388" s="269"/>
    </row>
    <row r="389" spans="19:19" s="81" customFormat="1" x14ac:dyDescent="0.25">
      <c r="S389" s="269"/>
    </row>
    <row r="390" spans="19:19" s="81" customFormat="1" x14ac:dyDescent="0.25">
      <c r="S390" s="269"/>
    </row>
    <row r="391" spans="19:19" s="81" customFormat="1" x14ac:dyDescent="0.25">
      <c r="S391" s="269"/>
    </row>
    <row r="392" spans="19:19" s="81" customFormat="1" x14ac:dyDescent="0.25">
      <c r="S392" s="269"/>
    </row>
    <row r="393" spans="19:19" s="81" customFormat="1" x14ac:dyDescent="0.25">
      <c r="S393" s="269"/>
    </row>
    <row r="394" spans="19:19" s="81" customFormat="1" x14ac:dyDescent="0.25">
      <c r="S394" s="269"/>
    </row>
    <row r="395" spans="19:19" s="81" customFormat="1" x14ac:dyDescent="0.25">
      <c r="S395" s="269"/>
    </row>
    <row r="396" spans="19:19" s="81" customFormat="1" x14ac:dyDescent="0.25">
      <c r="S396" s="269"/>
    </row>
    <row r="397" spans="19:19" s="81" customFormat="1" x14ac:dyDescent="0.25">
      <c r="S397" s="269"/>
    </row>
    <row r="398" spans="19:19" s="81" customFormat="1" x14ac:dyDescent="0.25">
      <c r="S398" s="269"/>
    </row>
    <row r="399" spans="19:19" s="81" customFormat="1" x14ac:dyDescent="0.25">
      <c r="S399" s="269"/>
    </row>
    <row r="400" spans="19:19" s="81" customFormat="1" x14ac:dyDescent="0.25">
      <c r="S400" s="269"/>
    </row>
    <row r="401" spans="19:19" s="81" customFormat="1" x14ac:dyDescent="0.25">
      <c r="S401" s="269"/>
    </row>
    <row r="402" spans="19:19" s="81" customFormat="1" x14ac:dyDescent="0.25">
      <c r="S402" s="269"/>
    </row>
    <row r="403" spans="19:19" s="81" customFormat="1" x14ac:dyDescent="0.25">
      <c r="S403" s="269"/>
    </row>
    <row r="404" spans="19:19" s="81" customFormat="1" x14ac:dyDescent="0.25">
      <c r="S404" s="269"/>
    </row>
    <row r="405" spans="19:19" s="81" customFormat="1" x14ac:dyDescent="0.25">
      <c r="S405" s="269"/>
    </row>
    <row r="406" spans="19:19" s="81" customFormat="1" x14ac:dyDescent="0.25">
      <c r="S406" s="269"/>
    </row>
    <row r="407" spans="19:19" s="81" customFormat="1" x14ac:dyDescent="0.25">
      <c r="S407" s="269"/>
    </row>
    <row r="408" spans="19:19" s="81" customFormat="1" x14ac:dyDescent="0.25">
      <c r="S408" s="269"/>
    </row>
    <row r="409" spans="19:19" s="81" customFormat="1" x14ac:dyDescent="0.25">
      <c r="S409" s="269"/>
    </row>
    <row r="410" spans="19:19" s="81" customFormat="1" x14ac:dyDescent="0.25">
      <c r="S410" s="269"/>
    </row>
    <row r="411" spans="19:19" s="81" customFormat="1" x14ac:dyDescent="0.25">
      <c r="S411" s="269"/>
    </row>
    <row r="412" spans="19:19" s="81" customFormat="1" x14ac:dyDescent="0.25">
      <c r="S412" s="269"/>
    </row>
    <row r="413" spans="19:19" s="81" customFormat="1" x14ac:dyDescent="0.25">
      <c r="S413" s="269"/>
    </row>
    <row r="414" spans="19:19" s="81" customFormat="1" x14ac:dyDescent="0.25">
      <c r="S414" s="269"/>
    </row>
    <row r="415" spans="19:19" s="81" customFormat="1" x14ac:dyDescent="0.25">
      <c r="S415" s="269"/>
    </row>
    <row r="416" spans="19:19" s="81" customFormat="1" x14ac:dyDescent="0.25">
      <c r="S416" s="269"/>
    </row>
    <row r="417" spans="19:19" s="81" customFormat="1" x14ac:dyDescent="0.25">
      <c r="S417" s="269"/>
    </row>
    <row r="418" spans="19:19" s="81" customFormat="1" x14ac:dyDescent="0.25">
      <c r="S418" s="269"/>
    </row>
    <row r="419" spans="19:19" s="81" customFormat="1" x14ac:dyDescent="0.25">
      <c r="S419" s="269"/>
    </row>
    <row r="420" spans="19:19" s="81" customFormat="1" x14ac:dyDescent="0.25">
      <c r="S420" s="269"/>
    </row>
    <row r="421" spans="19:19" s="81" customFormat="1" x14ac:dyDescent="0.25">
      <c r="S421" s="269"/>
    </row>
    <row r="422" spans="19:19" s="81" customFormat="1" x14ac:dyDescent="0.25">
      <c r="S422" s="269"/>
    </row>
    <row r="423" spans="19:19" s="81" customFormat="1" x14ac:dyDescent="0.25">
      <c r="S423" s="269"/>
    </row>
    <row r="424" spans="19:19" s="81" customFormat="1" x14ac:dyDescent="0.25">
      <c r="S424" s="269"/>
    </row>
    <row r="425" spans="19:19" s="81" customFormat="1" x14ac:dyDescent="0.25">
      <c r="S425" s="269"/>
    </row>
    <row r="426" spans="19:19" s="81" customFormat="1" x14ac:dyDescent="0.25">
      <c r="S426" s="269"/>
    </row>
    <row r="427" spans="19:19" s="81" customFormat="1" x14ac:dyDescent="0.25">
      <c r="S427" s="269"/>
    </row>
    <row r="428" spans="19:19" s="81" customFormat="1" x14ac:dyDescent="0.25">
      <c r="S428" s="269"/>
    </row>
    <row r="429" spans="19:19" s="81" customFormat="1" x14ac:dyDescent="0.25">
      <c r="S429" s="269"/>
    </row>
    <row r="430" spans="19:19" s="81" customFormat="1" x14ac:dyDescent="0.25">
      <c r="S430" s="269"/>
    </row>
    <row r="431" spans="19:19" s="81" customFormat="1" x14ac:dyDescent="0.25">
      <c r="S431" s="269"/>
    </row>
    <row r="432" spans="19:19" s="81" customFormat="1" x14ac:dyDescent="0.25">
      <c r="S432" s="269"/>
    </row>
    <row r="433" spans="19:19" s="81" customFormat="1" x14ac:dyDescent="0.25">
      <c r="S433" s="269"/>
    </row>
    <row r="434" spans="19:19" s="81" customFormat="1" x14ac:dyDescent="0.25">
      <c r="S434" s="269"/>
    </row>
    <row r="435" spans="19:19" s="81" customFormat="1" x14ac:dyDescent="0.25">
      <c r="S435" s="269"/>
    </row>
    <row r="436" spans="19:19" s="81" customFormat="1" x14ac:dyDescent="0.25">
      <c r="S436" s="269"/>
    </row>
    <row r="437" spans="19:19" s="81" customFormat="1" x14ac:dyDescent="0.25">
      <c r="S437" s="269"/>
    </row>
    <row r="438" spans="19:19" s="81" customFormat="1" x14ac:dyDescent="0.25">
      <c r="S438" s="269"/>
    </row>
    <row r="439" spans="19:19" s="81" customFormat="1" x14ac:dyDescent="0.25">
      <c r="S439" s="269"/>
    </row>
    <row r="440" spans="19:19" s="81" customFormat="1" x14ac:dyDescent="0.25">
      <c r="S440" s="269"/>
    </row>
    <row r="441" spans="19:19" s="81" customFormat="1" x14ac:dyDescent="0.25">
      <c r="S441" s="269"/>
    </row>
    <row r="442" spans="19:19" s="81" customFormat="1" x14ac:dyDescent="0.25">
      <c r="S442" s="269"/>
    </row>
    <row r="443" spans="19:19" s="81" customFormat="1" x14ac:dyDescent="0.25">
      <c r="S443" s="269"/>
    </row>
    <row r="444" spans="19:19" s="81" customFormat="1" x14ac:dyDescent="0.25">
      <c r="S444" s="269"/>
    </row>
    <row r="445" spans="19:19" s="81" customFormat="1" x14ac:dyDescent="0.25">
      <c r="S445" s="269"/>
    </row>
    <row r="446" spans="19:19" s="81" customFormat="1" x14ac:dyDescent="0.25">
      <c r="S446" s="269"/>
    </row>
    <row r="447" spans="19:19" s="81" customFormat="1" x14ac:dyDescent="0.25">
      <c r="S447" s="269"/>
    </row>
    <row r="448" spans="19:19" s="81" customFormat="1" x14ac:dyDescent="0.25">
      <c r="S448" s="269"/>
    </row>
    <row r="449" spans="19:19" s="81" customFormat="1" x14ac:dyDescent="0.25">
      <c r="S449" s="269"/>
    </row>
    <row r="450" spans="19:19" s="81" customFormat="1" x14ac:dyDescent="0.25">
      <c r="S450" s="269"/>
    </row>
    <row r="451" spans="19:19" s="81" customFormat="1" x14ac:dyDescent="0.25">
      <c r="S451" s="269"/>
    </row>
    <row r="452" spans="19:19" s="81" customFormat="1" x14ac:dyDescent="0.25">
      <c r="S452" s="269"/>
    </row>
    <row r="453" spans="19:19" s="81" customFormat="1" x14ac:dyDescent="0.25">
      <c r="S453" s="269"/>
    </row>
    <row r="454" spans="19:19" s="81" customFormat="1" x14ac:dyDescent="0.25">
      <c r="S454" s="269"/>
    </row>
    <row r="455" spans="19:19" s="81" customFormat="1" x14ac:dyDescent="0.25">
      <c r="S455" s="269"/>
    </row>
    <row r="456" spans="19:19" s="81" customFormat="1" x14ac:dyDescent="0.25">
      <c r="S456" s="269"/>
    </row>
    <row r="457" spans="19:19" s="81" customFormat="1" x14ac:dyDescent="0.25">
      <c r="S457" s="269"/>
    </row>
    <row r="458" spans="19:19" s="81" customFormat="1" x14ac:dyDescent="0.25">
      <c r="S458" s="269"/>
    </row>
    <row r="459" spans="19:19" s="81" customFormat="1" x14ac:dyDescent="0.25">
      <c r="S459" s="269"/>
    </row>
    <row r="460" spans="19:19" s="81" customFormat="1" x14ac:dyDescent="0.25">
      <c r="S460" s="269"/>
    </row>
    <row r="461" spans="19:19" s="81" customFormat="1" x14ac:dyDescent="0.25">
      <c r="S461" s="269"/>
    </row>
    <row r="462" spans="19:19" s="81" customFormat="1" x14ac:dyDescent="0.25">
      <c r="S462" s="269"/>
    </row>
    <row r="463" spans="19:19" s="81" customFormat="1" x14ac:dyDescent="0.25">
      <c r="S463" s="269"/>
    </row>
    <row r="464" spans="19:19" s="81" customFormat="1" x14ac:dyDescent="0.25">
      <c r="S464" s="269"/>
    </row>
    <row r="465" spans="19:19" s="81" customFormat="1" x14ac:dyDescent="0.25">
      <c r="S465" s="269"/>
    </row>
    <row r="466" spans="19:19" s="81" customFormat="1" x14ac:dyDescent="0.25">
      <c r="S466" s="269"/>
    </row>
    <row r="467" spans="19:19" s="81" customFormat="1" x14ac:dyDescent="0.25">
      <c r="S467" s="269"/>
    </row>
    <row r="468" spans="19:19" s="81" customFormat="1" x14ac:dyDescent="0.25">
      <c r="S468" s="269"/>
    </row>
    <row r="469" spans="19:19" s="81" customFormat="1" x14ac:dyDescent="0.25">
      <c r="S469" s="269"/>
    </row>
    <row r="470" spans="19:19" s="81" customFormat="1" x14ac:dyDescent="0.25">
      <c r="S470" s="269"/>
    </row>
    <row r="471" spans="19:19" s="81" customFormat="1" x14ac:dyDescent="0.25">
      <c r="S471" s="269"/>
    </row>
    <row r="472" spans="19:19" s="81" customFormat="1" x14ac:dyDescent="0.25">
      <c r="S472" s="269"/>
    </row>
    <row r="473" spans="19:19" s="81" customFormat="1" x14ac:dyDescent="0.25">
      <c r="S473" s="269"/>
    </row>
    <row r="474" spans="19:19" s="81" customFormat="1" x14ac:dyDescent="0.25">
      <c r="S474" s="269"/>
    </row>
    <row r="475" spans="19:19" s="81" customFormat="1" x14ac:dyDescent="0.25">
      <c r="S475" s="269"/>
    </row>
    <row r="476" spans="19:19" s="81" customFormat="1" x14ac:dyDescent="0.25">
      <c r="S476" s="269"/>
    </row>
    <row r="477" spans="19:19" s="81" customFormat="1" x14ac:dyDescent="0.25">
      <c r="S477" s="269"/>
    </row>
    <row r="478" spans="19:19" s="81" customFormat="1" x14ac:dyDescent="0.25">
      <c r="S478" s="269"/>
    </row>
    <row r="479" spans="19:19" s="81" customFormat="1" x14ac:dyDescent="0.25">
      <c r="S479" s="269"/>
    </row>
    <row r="480" spans="19:19" s="81" customFormat="1" x14ac:dyDescent="0.25">
      <c r="S480" s="269"/>
    </row>
    <row r="481" spans="19:19" s="81" customFormat="1" x14ac:dyDescent="0.25">
      <c r="S481" s="269"/>
    </row>
    <row r="482" spans="19:19" s="81" customFormat="1" x14ac:dyDescent="0.25">
      <c r="S482" s="269"/>
    </row>
    <row r="483" spans="19:19" s="81" customFormat="1" x14ac:dyDescent="0.25">
      <c r="S483" s="269"/>
    </row>
    <row r="484" spans="19:19" s="81" customFormat="1" x14ac:dyDescent="0.25">
      <c r="S484" s="269"/>
    </row>
    <row r="485" spans="19:19" s="81" customFormat="1" x14ac:dyDescent="0.25">
      <c r="S485" s="269"/>
    </row>
    <row r="486" spans="19:19" s="81" customFormat="1" x14ac:dyDescent="0.25">
      <c r="S486" s="269"/>
    </row>
    <row r="487" spans="19:19" s="81" customFormat="1" x14ac:dyDescent="0.25">
      <c r="S487" s="269"/>
    </row>
    <row r="488" spans="19:19" s="81" customFormat="1" x14ac:dyDescent="0.25">
      <c r="S488" s="269"/>
    </row>
    <row r="489" spans="19:19" s="81" customFormat="1" x14ac:dyDescent="0.25">
      <c r="S489" s="269"/>
    </row>
    <row r="490" spans="19:19" s="81" customFormat="1" x14ac:dyDescent="0.25">
      <c r="S490" s="269"/>
    </row>
    <row r="491" spans="19:19" s="81" customFormat="1" x14ac:dyDescent="0.25">
      <c r="S491" s="269"/>
    </row>
    <row r="492" spans="19:19" s="81" customFormat="1" x14ac:dyDescent="0.25">
      <c r="S492" s="269"/>
    </row>
    <row r="493" spans="19:19" s="81" customFormat="1" x14ac:dyDescent="0.25">
      <c r="S493" s="269"/>
    </row>
    <row r="494" spans="19:19" s="81" customFormat="1" x14ac:dyDescent="0.25">
      <c r="S494" s="269"/>
    </row>
    <row r="495" spans="19:19" s="81" customFormat="1" x14ac:dyDescent="0.25">
      <c r="S495" s="269"/>
    </row>
    <row r="496" spans="19:19" s="81" customFormat="1" x14ac:dyDescent="0.25">
      <c r="S496" s="269"/>
    </row>
    <row r="497" spans="19:19" s="81" customFormat="1" x14ac:dyDescent="0.25">
      <c r="S497" s="269"/>
    </row>
    <row r="498" spans="19:19" s="81" customFormat="1" x14ac:dyDescent="0.25">
      <c r="S498" s="269"/>
    </row>
    <row r="499" spans="19:19" s="81" customFormat="1" x14ac:dyDescent="0.25">
      <c r="S499" s="269"/>
    </row>
    <row r="500" spans="19:19" s="81" customFormat="1" x14ac:dyDescent="0.25">
      <c r="S500" s="269"/>
    </row>
    <row r="501" spans="19:19" s="81" customFormat="1" x14ac:dyDescent="0.25">
      <c r="S501" s="269"/>
    </row>
    <row r="502" spans="19:19" s="81" customFormat="1" x14ac:dyDescent="0.25">
      <c r="S502" s="269"/>
    </row>
    <row r="503" spans="19:19" s="81" customFormat="1" x14ac:dyDescent="0.25">
      <c r="S503" s="269"/>
    </row>
    <row r="504" spans="19:19" s="81" customFormat="1" x14ac:dyDescent="0.25">
      <c r="S504" s="269"/>
    </row>
    <row r="505" spans="19:19" s="81" customFormat="1" x14ac:dyDescent="0.25">
      <c r="S505" s="269"/>
    </row>
    <row r="506" spans="19:19" s="81" customFormat="1" x14ac:dyDescent="0.25">
      <c r="S506" s="269"/>
    </row>
    <row r="507" spans="19:19" s="81" customFormat="1" x14ac:dyDescent="0.25">
      <c r="S507" s="269"/>
    </row>
    <row r="508" spans="19:19" s="81" customFormat="1" x14ac:dyDescent="0.25">
      <c r="S508" s="269"/>
    </row>
    <row r="509" spans="19:19" s="81" customFormat="1" x14ac:dyDescent="0.25">
      <c r="S509" s="269"/>
    </row>
    <row r="510" spans="19:19" s="81" customFormat="1" x14ac:dyDescent="0.25">
      <c r="S510" s="269"/>
    </row>
    <row r="511" spans="19:19" s="81" customFormat="1" x14ac:dyDescent="0.25">
      <c r="S511" s="269"/>
    </row>
    <row r="512" spans="19:19" s="81" customFormat="1" x14ac:dyDescent="0.25">
      <c r="S512" s="269"/>
    </row>
    <row r="513" spans="19:19" s="81" customFormat="1" x14ac:dyDescent="0.25">
      <c r="S513" s="269"/>
    </row>
    <row r="514" spans="19:19" s="81" customFormat="1" x14ac:dyDescent="0.25">
      <c r="S514" s="269"/>
    </row>
    <row r="515" spans="19:19" s="81" customFormat="1" x14ac:dyDescent="0.25">
      <c r="S515" s="269"/>
    </row>
    <row r="516" spans="19:19" s="81" customFormat="1" x14ac:dyDescent="0.25">
      <c r="S516" s="269"/>
    </row>
    <row r="517" spans="19:19" s="81" customFormat="1" x14ac:dyDescent="0.25">
      <c r="S517" s="269"/>
    </row>
    <row r="518" spans="19:19" s="81" customFormat="1" x14ac:dyDescent="0.25">
      <c r="S518" s="269"/>
    </row>
    <row r="519" spans="19:19" s="81" customFormat="1" x14ac:dyDescent="0.25">
      <c r="S519" s="269"/>
    </row>
    <row r="520" spans="19:19" s="81" customFormat="1" x14ac:dyDescent="0.25">
      <c r="S520" s="269"/>
    </row>
    <row r="521" spans="19:19" s="81" customFormat="1" x14ac:dyDescent="0.25">
      <c r="S521" s="269"/>
    </row>
    <row r="522" spans="19:19" s="81" customFormat="1" x14ac:dyDescent="0.25">
      <c r="S522" s="269"/>
    </row>
    <row r="523" spans="19:19" s="81" customFormat="1" x14ac:dyDescent="0.25">
      <c r="S523" s="269"/>
    </row>
    <row r="524" spans="19:19" s="81" customFormat="1" x14ac:dyDescent="0.25">
      <c r="S524" s="269"/>
    </row>
    <row r="525" spans="19:19" s="81" customFormat="1" x14ac:dyDescent="0.25">
      <c r="S525" s="269"/>
    </row>
    <row r="526" spans="19:19" s="81" customFormat="1" x14ac:dyDescent="0.25">
      <c r="S526" s="269"/>
    </row>
    <row r="527" spans="19:19" s="81" customFormat="1" x14ac:dyDescent="0.25">
      <c r="S527" s="269"/>
    </row>
    <row r="528" spans="19:19" s="81" customFormat="1" x14ac:dyDescent="0.25">
      <c r="S528" s="269"/>
    </row>
    <row r="529" spans="19:19" s="81" customFormat="1" x14ac:dyDescent="0.25">
      <c r="S529" s="269"/>
    </row>
    <row r="530" spans="19:19" s="81" customFormat="1" x14ac:dyDescent="0.25">
      <c r="S530" s="269"/>
    </row>
    <row r="531" spans="19:19" s="81" customFormat="1" x14ac:dyDescent="0.25">
      <c r="S531" s="269"/>
    </row>
    <row r="532" spans="19:19" s="81" customFormat="1" x14ac:dyDescent="0.25">
      <c r="S532" s="269"/>
    </row>
    <row r="533" spans="19:19" s="81" customFormat="1" x14ac:dyDescent="0.25">
      <c r="S533" s="269"/>
    </row>
    <row r="534" spans="19:19" s="81" customFormat="1" x14ac:dyDescent="0.25">
      <c r="S534" s="269"/>
    </row>
    <row r="535" spans="19:19" s="81" customFormat="1" x14ac:dyDescent="0.25">
      <c r="S535" s="269"/>
    </row>
    <row r="536" spans="19:19" s="81" customFormat="1" x14ac:dyDescent="0.25">
      <c r="S536" s="269"/>
    </row>
    <row r="537" spans="19:19" s="81" customFormat="1" x14ac:dyDescent="0.25">
      <c r="S537" s="269"/>
    </row>
    <row r="538" spans="19:19" s="81" customFormat="1" x14ac:dyDescent="0.25">
      <c r="S538" s="269"/>
    </row>
    <row r="539" spans="19:19" s="81" customFormat="1" x14ac:dyDescent="0.25">
      <c r="S539" s="269"/>
    </row>
    <row r="540" spans="19:19" s="81" customFormat="1" x14ac:dyDescent="0.25">
      <c r="S540" s="269"/>
    </row>
    <row r="541" spans="19:19" s="81" customFormat="1" x14ac:dyDescent="0.25">
      <c r="S541" s="269"/>
    </row>
    <row r="542" spans="19:19" s="81" customFormat="1" x14ac:dyDescent="0.25">
      <c r="S542" s="269"/>
    </row>
    <row r="543" spans="19:19" s="81" customFormat="1" x14ac:dyDescent="0.25">
      <c r="S543" s="269"/>
    </row>
    <row r="544" spans="19:19" s="81" customFormat="1" x14ac:dyDescent="0.25">
      <c r="S544" s="269"/>
    </row>
    <row r="545" spans="19:19" s="81" customFormat="1" x14ac:dyDescent="0.25">
      <c r="S545" s="269"/>
    </row>
    <row r="546" spans="19:19" s="81" customFormat="1" x14ac:dyDescent="0.25">
      <c r="S546" s="269"/>
    </row>
    <row r="547" spans="19:19" s="81" customFormat="1" x14ac:dyDescent="0.25">
      <c r="S547" s="269"/>
    </row>
    <row r="548" spans="19:19" s="81" customFormat="1" x14ac:dyDescent="0.25">
      <c r="S548" s="269"/>
    </row>
    <row r="549" spans="19:19" s="81" customFormat="1" x14ac:dyDescent="0.25">
      <c r="S549" s="269"/>
    </row>
    <row r="550" spans="19:19" s="81" customFormat="1" x14ac:dyDescent="0.25">
      <c r="S550" s="269"/>
    </row>
    <row r="551" spans="19:19" s="81" customFormat="1" x14ac:dyDescent="0.25">
      <c r="S551" s="269"/>
    </row>
    <row r="552" spans="19:19" s="81" customFormat="1" x14ac:dyDescent="0.25">
      <c r="S552" s="269"/>
    </row>
    <row r="553" spans="19:19" s="81" customFormat="1" x14ac:dyDescent="0.25">
      <c r="S553" s="269"/>
    </row>
    <row r="554" spans="19:19" s="81" customFormat="1" x14ac:dyDescent="0.25">
      <c r="S554" s="269"/>
    </row>
    <row r="555" spans="19:19" s="81" customFormat="1" x14ac:dyDescent="0.25">
      <c r="S555" s="269"/>
    </row>
    <row r="556" spans="19:19" s="81" customFormat="1" x14ac:dyDescent="0.25">
      <c r="S556" s="269"/>
    </row>
    <row r="557" spans="19:19" s="81" customFormat="1" x14ac:dyDescent="0.25">
      <c r="S557" s="269"/>
    </row>
    <row r="558" spans="19:19" s="81" customFormat="1" x14ac:dyDescent="0.25">
      <c r="S558" s="269"/>
    </row>
    <row r="559" spans="19:19" s="81" customFormat="1" x14ac:dyDescent="0.25">
      <c r="S559" s="269"/>
    </row>
    <row r="560" spans="19:19" s="81" customFormat="1" x14ac:dyDescent="0.25">
      <c r="S560" s="269"/>
    </row>
    <row r="561" spans="19:19" s="81" customFormat="1" x14ac:dyDescent="0.25">
      <c r="S561" s="269"/>
    </row>
    <row r="562" spans="19:19" s="81" customFormat="1" x14ac:dyDescent="0.25">
      <c r="S562" s="269"/>
    </row>
    <row r="563" spans="19:19" s="81" customFormat="1" x14ac:dyDescent="0.25">
      <c r="S563" s="269"/>
    </row>
    <row r="564" spans="19:19" s="81" customFormat="1" x14ac:dyDescent="0.25">
      <c r="S564" s="269"/>
    </row>
    <row r="565" spans="19:19" s="81" customFormat="1" x14ac:dyDescent="0.25">
      <c r="S565" s="269"/>
    </row>
    <row r="566" spans="19:19" s="81" customFormat="1" x14ac:dyDescent="0.25">
      <c r="S566" s="269"/>
    </row>
    <row r="567" spans="19:19" s="81" customFormat="1" x14ac:dyDescent="0.25">
      <c r="S567" s="269"/>
    </row>
    <row r="568" spans="19:19" s="81" customFormat="1" x14ac:dyDescent="0.25">
      <c r="S568" s="269"/>
    </row>
    <row r="569" spans="19:19" s="81" customFormat="1" x14ac:dyDescent="0.25">
      <c r="S569" s="269"/>
    </row>
    <row r="570" spans="19:19" s="81" customFormat="1" x14ac:dyDescent="0.25">
      <c r="S570" s="269"/>
    </row>
    <row r="571" spans="19:19" s="81" customFormat="1" x14ac:dyDescent="0.25">
      <c r="S571" s="269"/>
    </row>
    <row r="572" spans="19:19" s="81" customFormat="1" x14ac:dyDescent="0.25">
      <c r="S572" s="269"/>
    </row>
    <row r="573" spans="19:19" s="81" customFormat="1" x14ac:dyDescent="0.25">
      <c r="S573" s="269"/>
    </row>
    <row r="574" spans="19:19" s="81" customFormat="1" x14ac:dyDescent="0.25">
      <c r="S574" s="269"/>
    </row>
    <row r="575" spans="19:19" s="81" customFormat="1" x14ac:dyDescent="0.25">
      <c r="S575" s="269"/>
    </row>
    <row r="576" spans="19:19" s="81" customFormat="1" x14ac:dyDescent="0.25">
      <c r="S576" s="269"/>
    </row>
    <row r="577" spans="19:19" s="81" customFormat="1" x14ac:dyDescent="0.25">
      <c r="S577" s="269"/>
    </row>
    <row r="578" spans="19:19" s="81" customFormat="1" x14ac:dyDescent="0.25">
      <c r="S578" s="269"/>
    </row>
    <row r="579" spans="19:19" s="81" customFormat="1" x14ac:dyDescent="0.25">
      <c r="S579" s="269"/>
    </row>
    <row r="580" spans="19:19" s="81" customFormat="1" x14ac:dyDescent="0.25">
      <c r="S580" s="269"/>
    </row>
    <row r="581" spans="19:19" s="81" customFormat="1" x14ac:dyDescent="0.25">
      <c r="S581" s="269"/>
    </row>
    <row r="582" spans="19:19" s="81" customFormat="1" x14ac:dyDescent="0.25">
      <c r="S582" s="269"/>
    </row>
    <row r="583" spans="19:19" s="81" customFormat="1" x14ac:dyDescent="0.25">
      <c r="S583" s="269"/>
    </row>
    <row r="584" spans="19:19" s="81" customFormat="1" x14ac:dyDescent="0.25">
      <c r="S584" s="269"/>
    </row>
    <row r="585" spans="19:19" s="81" customFormat="1" x14ac:dyDescent="0.25">
      <c r="S585" s="269"/>
    </row>
    <row r="586" spans="19:19" s="81" customFormat="1" x14ac:dyDescent="0.25">
      <c r="S586" s="269"/>
    </row>
    <row r="587" spans="19:19" s="81" customFormat="1" x14ac:dyDescent="0.25">
      <c r="S587" s="269"/>
    </row>
    <row r="588" spans="19:19" s="81" customFormat="1" x14ac:dyDescent="0.25">
      <c r="S588" s="269"/>
    </row>
    <row r="589" spans="19:19" s="81" customFormat="1" x14ac:dyDescent="0.25">
      <c r="S589" s="269"/>
    </row>
    <row r="590" spans="19:19" s="81" customFormat="1" x14ac:dyDescent="0.25">
      <c r="S590" s="269"/>
    </row>
    <row r="591" spans="19:19" s="81" customFormat="1" x14ac:dyDescent="0.25">
      <c r="S591" s="269"/>
    </row>
    <row r="592" spans="19:19" s="81" customFormat="1" x14ac:dyDescent="0.25">
      <c r="S592" s="269"/>
    </row>
    <row r="593" spans="19:19" s="81" customFormat="1" x14ac:dyDescent="0.25">
      <c r="S593" s="269"/>
    </row>
    <row r="594" spans="19:19" s="81" customFormat="1" x14ac:dyDescent="0.25">
      <c r="S594" s="269"/>
    </row>
    <row r="595" spans="19:19" s="81" customFormat="1" x14ac:dyDescent="0.25">
      <c r="S595" s="269"/>
    </row>
    <row r="596" spans="19:19" s="81" customFormat="1" x14ac:dyDescent="0.25">
      <c r="S596" s="269"/>
    </row>
    <row r="597" spans="19:19" s="81" customFormat="1" x14ac:dyDescent="0.25">
      <c r="S597" s="269"/>
    </row>
    <row r="598" spans="19:19" s="81" customFormat="1" x14ac:dyDescent="0.25">
      <c r="S598" s="269"/>
    </row>
    <row r="599" spans="19:19" s="81" customFormat="1" x14ac:dyDescent="0.25">
      <c r="S599" s="269"/>
    </row>
    <row r="600" spans="19:19" s="81" customFormat="1" x14ac:dyDescent="0.25">
      <c r="S600" s="269"/>
    </row>
    <row r="601" spans="19:19" s="81" customFormat="1" x14ac:dyDescent="0.25">
      <c r="S601" s="269"/>
    </row>
    <row r="602" spans="19:19" s="81" customFormat="1" x14ac:dyDescent="0.25">
      <c r="S602" s="269"/>
    </row>
    <row r="603" spans="19:19" s="81" customFormat="1" x14ac:dyDescent="0.25">
      <c r="S603" s="269"/>
    </row>
    <row r="604" spans="19:19" s="81" customFormat="1" x14ac:dyDescent="0.25">
      <c r="S604" s="269"/>
    </row>
    <row r="605" spans="19:19" s="81" customFormat="1" x14ac:dyDescent="0.25">
      <c r="S605" s="269"/>
    </row>
    <row r="606" spans="19:19" s="81" customFormat="1" x14ac:dyDescent="0.25">
      <c r="S606" s="269"/>
    </row>
    <row r="607" spans="19:19" s="81" customFormat="1" x14ac:dyDescent="0.25">
      <c r="S607" s="269"/>
    </row>
    <row r="608" spans="19:19" s="81" customFormat="1" x14ac:dyDescent="0.25">
      <c r="S608" s="269"/>
    </row>
    <row r="609" spans="19:19" s="81" customFormat="1" x14ac:dyDescent="0.25">
      <c r="S609" s="269"/>
    </row>
    <row r="610" spans="19:19" s="81" customFormat="1" x14ac:dyDescent="0.25">
      <c r="S610" s="269"/>
    </row>
    <row r="611" spans="19:19" s="81" customFormat="1" x14ac:dyDescent="0.25">
      <c r="S611" s="269"/>
    </row>
    <row r="612" spans="19:19" s="81" customFormat="1" x14ac:dyDescent="0.25">
      <c r="S612" s="269"/>
    </row>
    <row r="613" spans="19:19" s="81" customFormat="1" x14ac:dyDescent="0.25">
      <c r="S613" s="269"/>
    </row>
    <row r="614" spans="19:19" s="81" customFormat="1" x14ac:dyDescent="0.25">
      <c r="S614" s="269"/>
    </row>
    <row r="615" spans="19:19" s="81" customFormat="1" x14ac:dyDescent="0.25">
      <c r="S615" s="269"/>
    </row>
    <row r="616" spans="19:19" s="81" customFormat="1" x14ac:dyDescent="0.25">
      <c r="S616" s="269"/>
    </row>
    <row r="617" spans="19:19" s="81" customFormat="1" x14ac:dyDescent="0.25">
      <c r="S617" s="269"/>
    </row>
    <row r="618" spans="19:19" s="81" customFormat="1" x14ac:dyDescent="0.25">
      <c r="S618" s="269"/>
    </row>
    <row r="619" spans="19:19" s="81" customFormat="1" x14ac:dyDescent="0.25">
      <c r="S619" s="269"/>
    </row>
    <row r="620" spans="19:19" s="81" customFormat="1" x14ac:dyDescent="0.25">
      <c r="S620" s="269"/>
    </row>
    <row r="621" spans="19:19" s="81" customFormat="1" x14ac:dyDescent="0.25">
      <c r="S621" s="269"/>
    </row>
    <row r="622" spans="19:19" s="81" customFormat="1" x14ac:dyDescent="0.25">
      <c r="S622" s="269"/>
    </row>
    <row r="623" spans="19:19" s="81" customFormat="1" x14ac:dyDescent="0.25">
      <c r="S623" s="269"/>
    </row>
    <row r="624" spans="19:19" s="81" customFormat="1" x14ac:dyDescent="0.25">
      <c r="S624" s="269"/>
    </row>
    <row r="625" spans="19:19" s="81" customFormat="1" x14ac:dyDescent="0.25">
      <c r="S625" s="269"/>
    </row>
    <row r="626" spans="19:19" s="81" customFormat="1" x14ac:dyDescent="0.25">
      <c r="S626" s="269"/>
    </row>
    <row r="627" spans="19:19" s="81" customFormat="1" x14ac:dyDescent="0.25">
      <c r="S627" s="269"/>
    </row>
    <row r="628" spans="19:19" s="81" customFormat="1" x14ac:dyDescent="0.25">
      <c r="S628" s="269"/>
    </row>
    <row r="629" spans="19:19" s="81" customFormat="1" x14ac:dyDescent="0.25">
      <c r="S629" s="269"/>
    </row>
    <row r="630" spans="19:19" s="81" customFormat="1" x14ac:dyDescent="0.25">
      <c r="S630" s="269"/>
    </row>
    <row r="631" spans="19:19" s="81" customFormat="1" x14ac:dyDescent="0.25">
      <c r="S631" s="269"/>
    </row>
    <row r="632" spans="19:19" s="81" customFormat="1" x14ac:dyDescent="0.25">
      <c r="S632" s="269"/>
    </row>
    <row r="633" spans="19:19" s="81" customFormat="1" x14ac:dyDescent="0.25">
      <c r="S633" s="269"/>
    </row>
    <row r="634" spans="19:19" s="81" customFormat="1" x14ac:dyDescent="0.25">
      <c r="S634" s="269"/>
    </row>
    <row r="635" spans="19:19" s="81" customFormat="1" x14ac:dyDescent="0.25">
      <c r="S635" s="269"/>
    </row>
    <row r="636" spans="19:19" s="81" customFormat="1" x14ac:dyDescent="0.25">
      <c r="S636" s="269"/>
    </row>
    <row r="637" spans="19:19" s="81" customFormat="1" x14ac:dyDescent="0.25">
      <c r="S637" s="269"/>
    </row>
    <row r="638" spans="19:19" s="81" customFormat="1" x14ac:dyDescent="0.25">
      <c r="S638" s="269"/>
    </row>
    <row r="639" spans="19:19" s="81" customFormat="1" x14ac:dyDescent="0.25">
      <c r="S639" s="269"/>
    </row>
    <row r="640" spans="19:19" s="81" customFormat="1" x14ac:dyDescent="0.25">
      <c r="S640" s="269"/>
    </row>
    <row r="641" spans="19:19" s="81" customFormat="1" x14ac:dyDescent="0.25">
      <c r="S641" s="269"/>
    </row>
    <row r="642" spans="19:19" s="81" customFormat="1" x14ac:dyDescent="0.25">
      <c r="S642" s="269"/>
    </row>
    <row r="643" spans="19:19" s="81" customFormat="1" x14ac:dyDescent="0.25">
      <c r="S643" s="269"/>
    </row>
    <row r="644" spans="19:19" s="81" customFormat="1" x14ac:dyDescent="0.25">
      <c r="S644" s="269"/>
    </row>
    <row r="645" spans="19:19" s="81" customFormat="1" x14ac:dyDescent="0.25">
      <c r="S645" s="269"/>
    </row>
    <row r="646" spans="19:19" s="81" customFormat="1" x14ac:dyDescent="0.25">
      <c r="S646" s="269"/>
    </row>
    <row r="647" spans="19:19" s="81" customFormat="1" x14ac:dyDescent="0.25">
      <c r="S647" s="269"/>
    </row>
    <row r="648" spans="19:19" s="81" customFormat="1" x14ac:dyDescent="0.25">
      <c r="S648" s="269"/>
    </row>
    <row r="649" spans="19:19" s="81" customFormat="1" x14ac:dyDescent="0.25">
      <c r="S649" s="269"/>
    </row>
    <row r="650" spans="19:19" s="81" customFormat="1" x14ac:dyDescent="0.25">
      <c r="S650" s="269"/>
    </row>
    <row r="651" spans="19:19" s="81" customFormat="1" x14ac:dyDescent="0.25">
      <c r="S651" s="269"/>
    </row>
    <row r="652" spans="19:19" s="81" customFormat="1" x14ac:dyDescent="0.25">
      <c r="S652" s="269"/>
    </row>
    <row r="653" spans="19:19" s="81" customFormat="1" x14ac:dyDescent="0.25">
      <c r="S653" s="269"/>
    </row>
    <row r="654" spans="19:19" s="81" customFormat="1" x14ac:dyDescent="0.25">
      <c r="S654" s="269"/>
    </row>
    <row r="655" spans="19:19" s="81" customFormat="1" x14ac:dyDescent="0.25">
      <c r="S655" s="269"/>
    </row>
    <row r="656" spans="19:19" s="81" customFormat="1" x14ac:dyDescent="0.25">
      <c r="S656" s="269"/>
    </row>
    <row r="657" spans="19:19" s="81" customFormat="1" x14ac:dyDescent="0.25">
      <c r="S657" s="269"/>
    </row>
    <row r="658" spans="19:19" s="81" customFormat="1" x14ac:dyDescent="0.25">
      <c r="S658" s="269"/>
    </row>
    <row r="659" spans="19:19" s="81" customFormat="1" x14ac:dyDescent="0.25">
      <c r="S659" s="269"/>
    </row>
    <row r="660" spans="19:19" s="81" customFormat="1" x14ac:dyDescent="0.25">
      <c r="S660" s="269"/>
    </row>
    <row r="661" spans="19:19" s="81" customFormat="1" x14ac:dyDescent="0.25">
      <c r="S661" s="269"/>
    </row>
    <row r="662" spans="19:19" s="81" customFormat="1" x14ac:dyDescent="0.25">
      <c r="S662" s="269"/>
    </row>
    <row r="663" spans="19:19" s="81" customFormat="1" x14ac:dyDescent="0.25">
      <c r="S663" s="269"/>
    </row>
    <row r="664" spans="19:19" s="81" customFormat="1" x14ac:dyDescent="0.25">
      <c r="S664" s="269"/>
    </row>
    <row r="665" spans="19:19" s="81" customFormat="1" x14ac:dyDescent="0.25">
      <c r="S665" s="269"/>
    </row>
    <row r="666" spans="19:19" s="81" customFormat="1" x14ac:dyDescent="0.25">
      <c r="S666" s="269"/>
    </row>
    <row r="667" spans="19:19" s="81" customFormat="1" x14ac:dyDescent="0.25">
      <c r="S667" s="269"/>
    </row>
    <row r="668" spans="19:19" s="81" customFormat="1" x14ac:dyDescent="0.25">
      <c r="S668" s="269"/>
    </row>
    <row r="669" spans="19:19" s="81" customFormat="1" x14ac:dyDescent="0.25">
      <c r="S669" s="269"/>
    </row>
    <row r="670" spans="19:19" s="81" customFormat="1" x14ac:dyDescent="0.25">
      <c r="S670" s="269"/>
    </row>
    <row r="671" spans="19:19" s="81" customFormat="1" x14ac:dyDescent="0.25">
      <c r="S671" s="269"/>
    </row>
    <row r="672" spans="19:19" s="81" customFormat="1" x14ac:dyDescent="0.25">
      <c r="S672" s="269"/>
    </row>
    <row r="673" spans="19:19" s="81" customFormat="1" x14ac:dyDescent="0.25">
      <c r="S673" s="269"/>
    </row>
    <row r="674" spans="19:19" s="81" customFormat="1" x14ac:dyDescent="0.25">
      <c r="S674" s="269"/>
    </row>
    <row r="675" spans="19:19" s="81" customFormat="1" x14ac:dyDescent="0.25">
      <c r="S675" s="269"/>
    </row>
    <row r="676" spans="19:19" s="81" customFormat="1" x14ac:dyDescent="0.25">
      <c r="S676" s="269"/>
    </row>
    <row r="677" spans="19:19" s="81" customFormat="1" x14ac:dyDescent="0.25">
      <c r="S677" s="269"/>
    </row>
    <row r="678" spans="19:19" s="81" customFormat="1" x14ac:dyDescent="0.25">
      <c r="S678" s="269"/>
    </row>
    <row r="679" spans="19:19" s="81" customFormat="1" x14ac:dyDescent="0.25">
      <c r="S679" s="269"/>
    </row>
    <row r="680" spans="19:19" s="81" customFormat="1" x14ac:dyDescent="0.25">
      <c r="S680" s="269"/>
    </row>
    <row r="681" spans="19:19" s="81" customFormat="1" x14ac:dyDescent="0.25">
      <c r="S681" s="269"/>
    </row>
    <row r="682" spans="19:19" s="81" customFormat="1" x14ac:dyDescent="0.25">
      <c r="S682" s="269"/>
    </row>
    <row r="683" spans="19:19" s="81" customFormat="1" x14ac:dyDescent="0.25">
      <c r="S683" s="269"/>
    </row>
    <row r="684" spans="19:19" s="81" customFormat="1" x14ac:dyDescent="0.25">
      <c r="S684" s="269"/>
    </row>
    <row r="685" spans="19:19" s="81" customFormat="1" x14ac:dyDescent="0.25">
      <c r="S685" s="269"/>
    </row>
    <row r="686" spans="19:19" s="81" customFormat="1" x14ac:dyDescent="0.25">
      <c r="S686" s="269"/>
    </row>
    <row r="687" spans="19:19" s="81" customFormat="1" x14ac:dyDescent="0.25">
      <c r="S687" s="269"/>
    </row>
    <row r="688" spans="19:19" s="81" customFormat="1" x14ac:dyDescent="0.25">
      <c r="S688" s="269"/>
    </row>
    <row r="689" spans="19:19" s="81" customFormat="1" x14ac:dyDescent="0.25">
      <c r="S689" s="269"/>
    </row>
    <row r="690" spans="19:19" s="81" customFormat="1" x14ac:dyDescent="0.25">
      <c r="S690" s="269"/>
    </row>
    <row r="691" spans="19:19" s="81" customFormat="1" x14ac:dyDescent="0.25">
      <c r="S691" s="269"/>
    </row>
    <row r="692" spans="19:19" s="81" customFormat="1" x14ac:dyDescent="0.25">
      <c r="S692" s="269"/>
    </row>
    <row r="693" spans="19:19" s="81" customFormat="1" x14ac:dyDescent="0.25">
      <c r="S693" s="269"/>
    </row>
    <row r="694" spans="19:19" s="81" customFormat="1" x14ac:dyDescent="0.25">
      <c r="S694" s="269"/>
    </row>
    <row r="695" spans="19:19" s="81" customFormat="1" x14ac:dyDescent="0.25">
      <c r="S695" s="269"/>
    </row>
    <row r="696" spans="19:19" s="81" customFormat="1" x14ac:dyDescent="0.25">
      <c r="S696" s="269"/>
    </row>
    <row r="697" spans="19:19" s="81" customFormat="1" x14ac:dyDescent="0.25">
      <c r="S697" s="269"/>
    </row>
    <row r="698" spans="19:19" s="81" customFormat="1" x14ac:dyDescent="0.25">
      <c r="S698" s="269"/>
    </row>
    <row r="699" spans="19:19" s="81" customFormat="1" x14ac:dyDescent="0.25">
      <c r="S699" s="269"/>
    </row>
    <row r="700" spans="19:19" s="81" customFormat="1" x14ac:dyDescent="0.25">
      <c r="S700" s="269"/>
    </row>
    <row r="701" spans="19:19" s="81" customFormat="1" x14ac:dyDescent="0.25">
      <c r="S701" s="269"/>
    </row>
    <row r="702" spans="19:19" s="81" customFormat="1" x14ac:dyDescent="0.25">
      <c r="S702" s="269"/>
    </row>
    <row r="703" spans="19:19" s="81" customFormat="1" x14ac:dyDescent="0.25">
      <c r="S703" s="269"/>
    </row>
    <row r="704" spans="19:19" s="81" customFormat="1" x14ac:dyDescent="0.25">
      <c r="S704" s="269"/>
    </row>
    <row r="705" spans="19:19" s="81" customFormat="1" x14ac:dyDescent="0.25">
      <c r="S705" s="269"/>
    </row>
    <row r="706" spans="19:19" s="81" customFormat="1" x14ac:dyDescent="0.25">
      <c r="S706" s="269"/>
    </row>
    <row r="707" spans="19:19" s="81" customFormat="1" x14ac:dyDescent="0.25">
      <c r="S707" s="269"/>
    </row>
    <row r="708" spans="19:19" s="81" customFormat="1" x14ac:dyDescent="0.25">
      <c r="S708" s="269"/>
    </row>
    <row r="709" spans="19:19" s="81" customFormat="1" x14ac:dyDescent="0.25">
      <c r="S709" s="269"/>
    </row>
    <row r="710" spans="19:19" s="81" customFormat="1" x14ac:dyDescent="0.25">
      <c r="S710" s="269"/>
    </row>
    <row r="711" spans="19:19" s="81" customFormat="1" x14ac:dyDescent="0.25">
      <c r="S711" s="269"/>
    </row>
    <row r="712" spans="19:19" s="81" customFormat="1" x14ac:dyDescent="0.25">
      <c r="S712" s="269"/>
    </row>
    <row r="713" spans="19:19" s="81" customFormat="1" x14ac:dyDescent="0.25">
      <c r="S713" s="269"/>
    </row>
    <row r="714" spans="19:19" s="81" customFormat="1" x14ac:dyDescent="0.25">
      <c r="S714" s="269"/>
    </row>
    <row r="715" spans="19:19" s="81" customFormat="1" x14ac:dyDescent="0.25">
      <c r="S715" s="269"/>
    </row>
    <row r="716" spans="19:19" s="81" customFormat="1" x14ac:dyDescent="0.25">
      <c r="S716" s="269"/>
    </row>
    <row r="717" spans="19:19" s="81" customFormat="1" x14ac:dyDescent="0.25">
      <c r="S717" s="269"/>
    </row>
    <row r="718" spans="19:19" s="81" customFormat="1" x14ac:dyDescent="0.25">
      <c r="S718" s="269"/>
    </row>
    <row r="719" spans="19:19" s="81" customFormat="1" x14ac:dyDescent="0.25">
      <c r="S719" s="269"/>
    </row>
    <row r="720" spans="19:19" s="81" customFormat="1" x14ac:dyDescent="0.25">
      <c r="S720" s="269"/>
    </row>
    <row r="721" spans="19:19" s="81" customFormat="1" x14ac:dyDescent="0.25">
      <c r="S721" s="269"/>
    </row>
    <row r="722" spans="19:19" s="81" customFormat="1" x14ac:dyDescent="0.25">
      <c r="S722" s="269"/>
    </row>
    <row r="723" spans="19:19" s="81" customFormat="1" x14ac:dyDescent="0.25">
      <c r="S723" s="269"/>
    </row>
    <row r="724" spans="19:19" s="81" customFormat="1" x14ac:dyDescent="0.25">
      <c r="S724" s="269"/>
    </row>
    <row r="725" spans="19:19" s="81" customFormat="1" x14ac:dyDescent="0.25">
      <c r="S725" s="269"/>
    </row>
    <row r="726" spans="19:19" s="81" customFormat="1" x14ac:dyDescent="0.25">
      <c r="S726" s="269"/>
    </row>
    <row r="727" spans="19:19" s="81" customFormat="1" x14ac:dyDescent="0.25">
      <c r="S727" s="269"/>
    </row>
    <row r="728" spans="19:19" s="81" customFormat="1" x14ac:dyDescent="0.25">
      <c r="S728" s="269"/>
    </row>
    <row r="729" spans="19:19" s="81" customFormat="1" x14ac:dyDescent="0.25">
      <c r="S729" s="269"/>
    </row>
    <row r="730" spans="19:19" s="81" customFormat="1" x14ac:dyDescent="0.25">
      <c r="S730" s="269"/>
    </row>
    <row r="731" spans="19:19" s="81" customFormat="1" x14ac:dyDescent="0.25">
      <c r="S731" s="269"/>
    </row>
    <row r="732" spans="19:19" s="81" customFormat="1" x14ac:dyDescent="0.25">
      <c r="S732" s="269"/>
    </row>
    <row r="733" spans="19:19" s="81" customFormat="1" x14ac:dyDescent="0.25">
      <c r="S733" s="269"/>
    </row>
    <row r="734" spans="19:19" s="81" customFormat="1" x14ac:dyDescent="0.25">
      <c r="S734" s="269"/>
    </row>
    <row r="735" spans="19:19" s="81" customFormat="1" x14ac:dyDescent="0.25">
      <c r="S735" s="269"/>
    </row>
    <row r="736" spans="19:19" s="81" customFormat="1" x14ac:dyDescent="0.25">
      <c r="S736" s="269"/>
    </row>
    <row r="737" spans="19:19" s="81" customFormat="1" x14ac:dyDescent="0.25">
      <c r="S737" s="269"/>
    </row>
    <row r="738" spans="19:19" s="81" customFormat="1" x14ac:dyDescent="0.25">
      <c r="S738" s="269"/>
    </row>
    <row r="739" spans="19:19" s="81" customFormat="1" x14ac:dyDescent="0.25">
      <c r="S739" s="269"/>
    </row>
    <row r="740" spans="19:19" s="81" customFormat="1" x14ac:dyDescent="0.25">
      <c r="S740" s="269"/>
    </row>
    <row r="741" spans="19:19" s="81" customFormat="1" x14ac:dyDescent="0.25">
      <c r="S741" s="269"/>
    </row>
    <row r="742" spans="19:19" s="81" customFormat="1" x14ac:dyDescent="0.25">
      <c r="S742" s="269"/>
    </row>
    <row r="743" spans="19:19" s="81" customFormat="1" x14ac:dyDescent="0.25">
      <c r="S743" s="269"/>
    </row>
    <row r="744" spans="19:19" s="81" customFormat="1" x14ac:dyDescent="0.25">
      <c r="S744" s="269"/>
    </row>
    <row r="745" spans="19:19" s="81" customFormat="1" x14ac:dyDescent="0.25">
      <c r="S745" s="269"/>
    </row>
    <row r="746" spans="19:19" s="81" customFormat="1" x14ac:dyDescent="0.25">
      <c r="S746" s="269"/>
    </row>
    <row r="747" spans="19:19" s="81" customFormat="1" x14ac:dyDescent="0.25">
      <c r="S747" s="269"/>
    </row>
  </sheetData>
  <mergeCells count="13">
    <mergeCell ref="L5:L6"/>
    <mergeCell ref="M5:P5"/>
    <mergeCell ref="Q5:Q6"/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</mergeCells>
  <printOptions horizontalCentered="1"/>
  <pageMargins left="0.7" right="0.7" top="0.75" bottom="0.75" header="0.3" footer="0.3"/>
  <pageSetup paperSize="9" scale="6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Blad23">
    <tabColor rgb="FF00B050"/>
    <pageSetUpPr fitToPage="1"/>
  </sheetPr>
  <dimension ref="A1:FQ637"/>
  <sheetViews>
    <sheetView zoomScale="80" zoomScaleNormal="80" workbookViewId="0">
      <selection activeCell="C7" sqref="C7:R19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18" width="12.7109375" style="63" customWidth="1"/>
    <col min="19" max="173" width="11.42578125" style="81" customWidth="1"/>
    <col min="174" max="16384" width="11.42578125" style="63"/>
  </cols>
  <sheetData>
    <row r="1" spans="2:19" s="81" customFormat="1" ht="15.75" thickBot="1" x14ac:dyDescent="0.3"/>
    <row r="2" spans="2:19" ht="21.95" customHeight="1" thickTop="1" thickBot="1" x14ac:dyDescent="0.3">
      <c r="B2" s="287" t="s">
        <v>301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2:19" ht="21.95" customHeight="1" thickTop="1" thickBot="1" x14ac:dyDescent="0.3">
      <c r="B3" s="290" t="s">
        <v>248</v>
      </c>
      <c r="C3" s="372" t="s">
        <v>39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3"/>
    </row>
    <row r="4" spans="2:19" ht="21.95" customHeight="1" thickTop="1" thickBot="1" x14ac:dyDescent="0.3">
      <c r="B4" s="328"/>
      <c r="C4" s="335" t="s">
        <v>98</v>
      </c>
      <c r="D4" s="301"/>
      <c r="E4" s="301"/>
      <c r="F4" s="301"/>
      <c r="G4" s="311"/>
      <c r="H4" s="335" t="s">
        <v>99</v>
      </c>
      <c r="I4" s="301"/>
      <c r="J4" s="301"/>
      <c r="K4" s="301"/>
      <c r="L4" s="311"/>
      <c r="M4" s="335" t="s">
        <v>42</v>
      </c>
      <c r="N4" s="301"/>
      <c r="O4" s="301"/>
      <c r="P4" s="301"/>
      <c r="Q4" s="311"/>
      <c r="R4" s="281" t="s">
        <v>31</v>
      </c>
    </row>
    <row r="5" spans="2:19" ht="21.95" customHeight="1" thickTop="1" x14ac:dyDescent="0.25">
      <c r="B5" s="328"/>
      <c r="C5" s="306" t="s">
        <v>81</v>
      </c>
      <c r="D5" s="370"/>
      <c r="E5" s="370"/>
      <c r="F5" s="371"/>
      <c r="G5" s="290" t="s">
        <v>31</v>
      </c>
      <c r="H5" s="306" t="s">
        <v>81</v>
      </c>
      <c r="I5" s="370"/>
      <c r="J5" s="370"/>
      <c r="K5" s="371"/>
      <c r="L5" s="290" t="s">
        <v>31</v>
      </c>
      <c r="M5" s="306" t="s">
        <v>81</v>
      </c>
      <c r="N5" s="370"/>
      <c r="O5" s="370"/>
      <c r="P5" s="371"/>
      <c r="Q5" s="290" t="s">
        <v>31</v>
      </c>
      <c r="R5" s="282"/>
    </row>
    <row r="6" spans="2:19" ht="39.75" customHeight="1" thickBot="1" x14ac:dyDescent="0.3">
      <c r="B6" s="329"/>
      <c r="C6" s="244" t="s">
        <v>33</v>
      </c>
      <c r="D6" s="245" t="s">
        <v>194</v>
      </c>
      <c r="E6" s="245" t="s">
        <v>195</v>
      </c>
      <c r="F6" s="241" t="s">
        <v>34</v>
      </c>
      <c r="G6" s="329"/>
      <c r="H6" s="244" t="s">
        <v>33</v>
      </c>
      <c r="I6" s="245" t="s">
        <v>194</v>
      </c>
      <c r="J6" s="245" t="s">
        <v>195</v>
      </c>
      <c r="K6" s="241" t="s">
        <v>34</v>
      </c>
      <c r="L6" s="329"/>
      <c r="M6" s="244" t="s">
        <v>33</v>
      </c>
      <c r="N6" s="245" t="s">
        <v>194</v>
      </c>
      <c r="O6" s="245" t="s">
        <v>195</v>
      </c>
      <c r="P6" s="241" t="s">
        <v>34</v>
      </c>
      <c r="Q6" s="329"/>
      <c r="R6" s="283"/>
    </row>
    <row r="7" spans="2:19" ht="21.95" customHeight="1" thickTop="1" x14ac:dyDescent="0.25">
      <c r="B7" s="159" t="s">
        <v>86</v>
      </c>
      <c r="C7" s="170">
        <v>7.5208913649025072E-2</v>
      </c>
      <c r="D7" s="171">
        <v>8.395677472984206E-2</v>
      </c>
      <c r="E7" s="171">
        <v>0.11764705882352941</v>
      </c>
      <c r="F7" s="172">
        <v>0</v>
      </c>
      <c r="G7" s="189">
        <v>8.1011351909184723E-2</v>
      </c>
      <c r="H7" s="170">
        <v>7.3332256501372955E-2</v>
      </c>
      <c r="I7" s="171">
        <v>7.0264601484349792E-2</v>
      </c>
      <c r="J7" s="171">
        <v>8.7463556851311949E-2</v>
      </c>
      <c r="K7" s="172">
        <v>0</v>
      </c>
      <c r="L7" s="189">
        <v>7.1858462177026045E-2</v>
      </c>
      <c r="M7" s="170">
        <v>7.3901464713715045E-2</v>
      </c>
      <c r="N7" s="171">
        <v>7.8840201987294342E-2</v>
      </c>
      <c r="O7" s="171">
        <v>8.4889643463497449E-2</v>
      </c>
      <c r="P7" s="172">
        <v>0</v>
      </c>
      <c r="Q7" s="190">
        <v>7.7665913293610028E-2</v>
      </c>
      <c r="R7" s="190">
        <v>7.4258385574872354E-2</v>
      </c>
      <c r="S7" s="92"/>
    </row>
    <row r="8" spans="2:19" ht="21.95" customHeight="1" x14ac:dyDescent="0.25">
      <c r="B8" s="160" t="s">
        <v>87</v>
      </c>
      <c r="C8" s="170">
        <v>8.6350974930362118E-2</v>
      </c>
      <c r="D8" s="171">
        <v>7.065669160432253E-2</v>
      </c>
      <c r="E8" s="171">
        <v>0</v>
      </c>
      <c r="F8" s="172">
        <v>0</v>
      </c>
      <c r="G8" s="190">
        <v>7.5851393188854491E-2</v>
      </c>
      <c r="H8" s="170">
        <v>8.6415764819899848E-2</v>
      </c>
      <c r="I8" s="171">
        <v>8.309131978057438E-2</v>
      </c>
      <c r="J8" s="171">
        <v>0.10349854227405247</v>
      </c>
      <c r="K8" s="172">
        <v>0</v>
      </c>
      <c r="L8" s="190">
        <v>8.4881187091418495E-2</v>
      </c>
      <c r="M8" s="170">
        <v>9.1211717709720377E-2</v>
      </c>
      <c r="N8" s="171">
        <v>8.5193028180485422E-2</v>
      </c>
      <c r="O8" s="171">
        <v>9.3378607809847206E-2</v>
      </c>
      <c r="P8" s="172">
        <v>0</v>
      </c>
      <c r="Q8" s="190">
        <v>8.7528251489623995E-2</v>
      </c>
      <c r="R8" s="190">
        <v>8.5148322885025524E-2</v>
      </c>
      <c r="S8" s="92"/>
    </row>
    <row r="9" spans="2:19" ht="21.95" customHeight="1" x14ac:dyDescent="0.25">
      <c r="B9" s="160" t="s">
        <v>88</v>
      </c>
      <c r="C9" s="170">
        <v>7.7994428969359333E-2</v>
      </c>
      <c r="D9" s="171">
        <v>7.813798836242726E-2</v>
      </c>
      <c r="E9" s="171">
        <v>0</v>
      </c>
      <c r="F9" s="172">
        <v>0</v>
      </c>
      <c r="G9" s="190">
        <v>7.7399380804953566E-2</v>
      </c>
      <c r="H9" s="170">
        <v>9.3199806170247132E-2</v>
      </c>
      <c r="I9" s="171">
        <v>9.3497902549209422E-2</v>
      </c>
      <c r="J9" s="171">
        <v>9.7667638483965008E-2</v>
      </c>
      <c r="K9" s="172">
        <v>1</v>
      </c>
      <c r="L9" s="190">
        <v>9.3597592611808653E-2</v>
      </c>
      <c r="M9" s="170">
        <v>9.3541944074567243E-2</v>
      </c>
      <c r="N9" s="171">
        <v>0.10213389802899495</v>
      </c>
      <c r="O9" s="171">
        <v>9.8471986417657045E-2</v>
      </c>
      <c r="P9" s="172">
        <v>0</v>
      </c>
      <c r="Q9" s="190">
        <v>9.9239778097390596E-2</v>
      </c>
      <c r="R9" s="190">
        <v>9.4357913785303435E-2</v>
      </c>
      <c r="S9" s="92"/>
    </row>
    <row r="10" spans="2:19" ht="21.95" customHeight="1" x14ac:dyDescent="0.25">
      <c r="B10" s="160" t="s">
        <v>89</v>
      </c>
      <c r="C10" s="170">
        <v>8.3565459610027856E-2</v>
      </c>
      <c r="D10" s="171">
        <v>7.065669160432253E-2</v>
      </c>
      <c r="E10" s="171">
        <v>5.8823529411764705E-2</v>
      </c>
      <c r="F10" s="172">
        <v>0</v>
      </c>
      <c r="G10" s="190">
        <v>7.533539731682147E-2</v>
      </c>
      <c r="H10" s="170">
        <v>6.832498788564044E-2</v>
      </c>
      <c r="I10" s="171">
        <v>7.1958696353662477E-2</v>
      </c>
      <c r="J10" s="171">
        <v>6.2682215743440239E-2</v>
      </c>
      <c r="K10" s="172">
        <v>0</v>
      </c>
      <c r="L10" s="190">
        <v>7.045761128982049E-2</v>
      </c>
      <c r="M10" s="170">
        <v>7.7230359520639141E-2</v>
      </c>
      <c r="N10" s="171">
        <v>7.2813161752728464E-2</v>
      </c>
      <c r="O10" s="171">
        <v>7.4702886247877756E-2</v>
      </c>
      <c r="P10" s="172">
        <v>0.5</v>
      </c>
      <c r="Q10" s="190">
        <v>7.437846722827203E-2</v>
      </c>
      <c r="R10" s="190">
        <v>7.1996380792347964E-2</v>
      </c>
      <c r="S10" s="92"/>
    </row>
    <row r="11" spans="2:19" ht="21.95" customHeight="1" x14ac:dyDescent="0.25">
      <c r="B11" s="160" t="s">
        <v>90</v>
      </c>
      <c r="C11" s="170">
        <v>8.0779944289693595E-2</v>
      </c>
      <c r="D11" s="171">
        <v>9.5594347464671658E-2</v>
      </c>
      <c r="E11" s="171">
        <v>0.11764705882352941</v>
      </c>
      <c r="F11" s="172">
        <v>0</v>
      </c>
      <c r="G11" s="190">
        <v>9.029927760577916E-2</v>
      </c>
      <c r="H11" s="170">
        <v>0.11145210789856243</v>
      </c>
      <c r="I11" s="171">
        <v>0.10124233623749597</v>
      </c>
      <c r="J11" s="171">
        <v>9.6209912536443148E-2</v>
      </c>
      <c r="K11" s="172">
        <v>0</v>
      </c>
      <c r="L11" s="190">
        <v>0.10433744941371796</v>
      </c>
      <c r="M11" s="170">
        <v>0.10252996005326231</v>
      </c>
      <c r="N11" s="171">
        <v>9.5618178856491279E-2</v>
      </c>
      <c r="O11" s="171">
        <v>0.11035653650254669</v>
      </c>
      <c r="P11" s="172">
        <v>0</v>
      </c>
      <c r="Q11" s="190">
        <v>9.8623381960139714E-2</v>
      </c>
      <c r="R11" s="190">
        <v>0.10166095779745363</v>
      </c>
      <c r="S11" s="92"/>
    </row>
    <row r="12" spans="2:19" ht="21.95" customHeight="1" x14ac:dyDescent="0.25">
      <c r="B12" s="160" t="s">
        <v>91</v>
      </c>
      <c r="C12" s="170">
        <v>7.1030640668523673E-2</v>
      </c>
      <c r="D12" s="171">
        <v>7.896924355777224E-2</v>
      </c>
      <c r="E12" s="171">
        <v>0</v>
      </c>
      <c r="F12" s="172">
        <v>0</v>
      </c>
      <c r="G12" s="190">
        <v>7.533539731682147E-2</v>
      </c>
      <c r="H12" s="170">
        <v>0.10951381036989177</v>
      </c>
      <c r="I12" s="171">
        <v>9.3175217812197481E-2</v>
      </c>
      <c r="J12" s="171">
        <v>7.8717201166180764E-2</v>
      </c>
      <c r="K12" s="172">
        <v>0</v>
      </c>
      <c r="L12" s="190">
        <v>9.7903912005810931E-2</v>
      </c>
      <c r="M12" s="170">
        <v>0.10918774966711052</v>
      </c>
      <c r="N12" s="171">
        <v>9.2197426290926865E-2</v>
      </c>
      <c r="O12" s="171">
        <v>8.1494057724957561E-2</v>
      </c>
      <c r="P12" s="172">
        <v>0</v>
      </c>
      <c r="Q12" s="190">
        <v>9.6774193548387094E-2</v>
      </c>
      <c r="R12" s="190">
        <v>9.6135203257286889E-2</v>
      </c>
      <c r="S12" s="92"/>
    </row>
    <row r="13" spans="2:19" ht="21.95" customHeight="1" x14ac:dyDescent="0.25">
      <c r="B13" s="160" t="s">
        <v>92</v>
      </c>
      <c r="C13" s="170">
        <v>0.12674094707520892</v>
      </c>
      <c r="D13" s="171">
        <v>0.11055694098088113</v>
      </c>
      <c r="E13" s="171">
        <v>0.17647058823529413</v>
      </c>
      <c r="F13" s="172">
        <v>0</v>
      </c>
      <c r="G13" s="190">
        <v>0.11713106295149639</v>
      </c>
      <c r="H13" s="170">
        <v>5.0395735745436925E-2</v>
      </c>
      <c r="I13" s="171">
        <v>6.1471442400774443E-2</v>
      </c>
      <c r="J13" s="171">
        <v>4.3731778425655975E-2</v>
      </c>
      <c r="K13" s="172">
        <v>0</v>
      </c>
      <c r="L13" s="190">
        <v>5.7279236276849645E-2</v>
      </c>
      <c r="M13" s="170">
        <v>3.3954727030625832E-2</v>
      </c>
      <c r="N13" s="171">
        <v>5.0496823586903404E-2</v>
      </c>
      <c r="O13" s="171">
        <v>4.2444821731748725E-2</v>
      </c>
      <c r="P13" s="172">
        <v>0</v>
      </c>
      <c r="Q13" s="190">
        <v>4.4894185329771935E-2</v>
      </c>
      <c r="R13" s="190">
        <v>5.7131777935759062E-2</v>
      </c>
      <c r="S13" s="92"/>
    </row>
    <row r="14" spans="2:19" ht="21.95" customHeight="1" x14ac:dyDescent="0.25">
      <c r="B14" s="160" t="s">
        <v>93</v>
      </c>
      <c r="C14" s="170">
        <v>0.10863509749303621</v>
      </c>
      <c r="D14" s="171">
        <v>0.11803823773898586</v>
      </c>
      <c r="E14" s="171">
        <v>5.8823529411764705E-2</v>
      </c>
      <c r="F14" s="172">
        <v>0</v>
      </c>
      <c r="G14" s="190">
        <v>0.11403508771929824</v>
      </c>
      <c r="H14" s="170">
        <v>5.5079954773057667E-2</v>
      </c>
      <c r="I14" s="171">
        <v>6.8731848983543078E-2</v>
      </c>
      <c r="J14" s="171">
        <v>5.5393586005830907E-2</v>
      </c>
      <c r="K14" s="172">
        <v>0</v>
      </c>
      <c r="L14" s="190">
        <v>6.3868423783335057E-2</v>
      </c>
      <c r="M14" s="170">
        <v>5.7922769640479363E-2</v>
      </c>
      <c r="N14" s="171">
        <v>5.6849649780094477E-2</v>
      </c>
      <c r="O14" s="171">
        <v>5.9422750424448216E-2</v>
      </c>
      <c r="P14" s="172">
        <v>0.5</v>
      </c>
      <c r="Q14" s="190">
        <v>5.7427573453873025E-2</v>
      </c>
      <c r="R14" s="190">
        <v>6.4984165966522331E-2</v>
      </c>
      <c r="S14" s="92"/>
    </row>
    <row r="15" spans="2:19" ht="21.95" customHeight="1" x14ac:dyDescent="0.25">
      <c r="B15" s="160" t="s">
        <v>94</v>
      </c>
      <c r="C15" s="170">
        <v>6.9637883008356549E-2</v>
      </c>
      <c r="D15" s="171">
        <v>7.896924355777224E-2</v>
      </c>
      <c r="E15" s="171">
        <v>0.17647058823529413</v>
      </c>
      <c r="F15" s="172">
        <v>0</v>
      </c>
      <c r="G15" s="190">
        <v>7.6367389060887511E-2</v>
      </c>
      <c r="H15" s="170">
        <v>9.3522855758358905E-2</v>
      </c>
      <c r="I15" s="171">
        <v>9.1158438205872869E-2</v>
      </c>
      <c r="J15" s="171">
        <v>0.11661807580174927</v>
      </c>
      <c r="K15" s="172">
        <v>0</v>
      </c>
      <c r="L15" s="190">
        <v>9.2819342118916681E-2</v>
      </c>
      <c r="M15" s="170">
        <v>0.10386151797603196</v>
      </c>
      <c r="N15" s="171">
        <v>0.10262257696693272</v>
      </c>
      <c r="O15" s="171">
        <v>0.10526315789473684</v>
      </c>
      <c r="P15" s="172">
        <v>0</v>
      </c>
      <c r="Q15" s="190">
        <v>0.10314362029997945</v>
      </c>
      <c r="R15" s="190">
        <v>9.5036515220060749E-2</v>
      </c>
      <c r="S15" s="92"/>
    </row>
    <row r="16" spans="2:19" ht="21.95" customHeight="1" x14ac:dyDescent="0.25">
      <c r="B16" s="160" t="s">
        <v>95</v>
      </c>
      <c r="C16" s="170">
        <v>7.9387186629526457E-2</v>
      </c>
      <c r="D16" s="171">
        <v>7.647547797173733E-2</v>
      </c>
      <c r="E16" s="171">
        <v>0.11764705882352941</v>
      </c>
      <c r="F16" s="172">
        <v>0</v>
      </c>
      <c r="G16" s="190">
        <v>7.7915376676986586E-2</v>
      </c>
      <c r="H16" s="170">
        <v>9.7722500403811988E-2</v>
      </c>
      <c r="I16" s="171">
        <v>9.8741529525653432E-2</v>
      </c>
      <c r="J16" s="171">
        <v>9.7667638483965008E-2</v>
      </c>
      <c r="K16" s="172">
        <v>0</v>
      </c>
      <c r="L16" s="190">
        <v>9.8370862301546125E-2</v>
      </c>
      <c r="M16" s="170">
        <v>9.1211717709720377E-2</v>
      </c>
      <c r="N16" s="171">
        <v>0.1011565401531194</v>
      </c>
      <c r="O16" s="171">
        <v>9.5076400679117143E-2</v>
      </c>
      <c r="P16" s="172">
        <v>0</v>
      </c>
      <c r="Q16" s="190">
        <v>9.7698787754263411E-2</v>
      </c>
      <c r="R16" s="190">
        <v>9.6878433400116329E-2</v>
      </c>
      <c r="S16" s="92"/>
    </row>
    <row r="17" spans="2:19" ht="21.95" customHeight="1" x14ac:dyDescent="0.25">
      <c r="B17" s="160" t="s">
        <v>96</v>
      </c>
      <c r="C17" s="170">
        <v>7.7994428969359333E-2</v>
      </c>
      <c r="D17" s="171">
        <v>6.816292601828762E-2</v>
      </c>
      <c r="E17" s="171">
        <v>0.17647058823529413</v>
      </c>
      <c r="F17" s="172">
        <v>0</v>
      </c>
      <c r="G17" s="190">
        <v>7.275541795665634E-2</v>
      </c>
      <c r="H17" s="170">
        <v>7.9631723469552579E-2</v>
      </c>
      <c r="I17" s="171">
        <v>8.8496289125524361E-2</v>
      </c>
      <c r="J17" s="171">
        <v>8.3090379008746357E-2</v>
      </c>
      <c r="K17" s="172">
        <v>0</v>
      </c>
      <c r="L17" s="190">
        <v>8.5451904119539276E-2</v>
      </c>
      <c r="M17" s="170">
        <v>8.2889480692410117E-2</v>
      </c>
      <c r="N17" s="171">
        <v>9.2360319270239452E-2</v>
      </c>
      <c r="O17" s="171">
        <v>7.979626485568761E-2</v>
      </c>
      <c r="P17" s="172">
        <v>0</v>
      </c>
      <c r="Q17" s="190">
        <v>8.8658311074583926E-2</v>
      </c>
      <c r="R17" s="190">
        <v>8.566535254960253E-2</v>
      </c>
      <c r="S17" s="92"/>
    </row>
    <row r="18" spans="2:19" ht="21.95" customHeight="1" thickBot="1" x14ac:dyDescent="0.3">
      <c r="B18" s="160" t="s">
        <v>97</v>
      </c>
      <c r="C18" s="170">
        <v>6.2674094707520889E-2</v>
      </c>
      <c r="D18" s="171">
        <v>6.9825436408977551E-2</v>
      </c>
      <c r="E18" s="171">
        <v>0</v>
      </c>
      <c r="F18" s="172">
        <v>0</v>
      </c>
      <c r="G18" s="190">
        <v>6.6563467492260067E-2</v>
      </c>
      <c r="H18" s="170">
        <v>8.1408496204167347E-2</v>
      </c>
      <c r="I18" s="171">
        <v>7.8170377541142311E-2</v>
      </c>
      <c r="J18" s="171">
        <v>7.7259475218658891E-2</v>
      </c>
      <c r="K18" s="172">
        <v>0</v>
      </c>
      <c r="L18" s="190">
        <v>7.9174016810210648E-2</v>
      </c>
      <c r="M18" s="170">
        <v>8.2556591211717711E-2</v>
      </c>
      <c r="N18" s="171">
        <v>6.9718195145789211E-2</v>
      </c>
      <c r="O18" s="171">
        <v>7.4702886247877756E-2</v>
      </c>
      <c r="P18" s="172">
        <v>0</v>
      </c>
      <c r="Q18" s="190">
        <v>7.3967536470104789E-2</v>
      </c>
      <c r="R18" s="190">
        <v>7.6746590835649192E-2</v>
      </c>
      <c r="S18" s="92"/>
    </row>
    <row r="19" spans="2:19" ht="21.95" customHeight="1" thickTop="1" thickBot="1" x14ac:dyDescent="0.3">
      <c r="B19" s="97" t="s">
        <v>31</v>
      </c>
      <c r="C19" s="191">
        <v>1</v>
      </c>
      <c r="D19" s="192">
        <v>1.0000000000000002</v>
      </c>
      <c r="E19" s="192">
        <v>1</v>
      </c>
      <c r="F19" s="193">
        <v>0</v>
      </c>
      <c r="G19" s="194">
        <v>1</v>
      </c>
      <c r="H19" s="191">
        <v>1</v>
      </c>
      <c r="I19" s="192">
        <v>0.99999999999999989</v>
      </c>
      <c r="J19" s="192">
        <v>1</v>
      </c>
      <c r="K19" s="193">
        <v>1</v>
      </c>
      <c r="L19" s="194">
        <v>1</v>
      </c>
      <c r="M19" s="191">
        <v>1</v>
      </c>
      <c r="N19" s="192">
        <v>0.99999999999999989</v>
      </c>
      <c r="O19" s="192">
        <v>1</v>
      </c>
      <c r="P19" s="193">
        <v>1</v>
      </c>
      <c r="Q19" s="194">
        <v>1</v>
      </c>
      <c r="R19" s="194">
        <v>1</v>
      </c>
      <c r="S19" s="103"/>
    </row>
    <row r="20" spans="2:19" s="81" customFormat="1" ht="21.95" customHeight="1" thickTop="1" thickBot="1" x14ac:dyDescent="0.3">
      <c r="B20" s="111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</row>
    <row r="21" spans="2:19" s="81" customFormat="1" ht="21.95" customHeight="1" thickTop="1" x14ac:dyDescent="0.25">
      <c r="B21" s="114" t="s">
        <v>217</v>
      </c>
      <c r="C21" s="115"/>
      <c r="D21" s="115"/>
      <c r="E21" s="116"/>
      <c r="F21" s="161"/>
      <c r="G21" s="117"/>
      <c r="H21" s="117"/>
      <c r="I21" s="117"/>
      <c r="J21" s="161"/>
      <c r="K21" s="117"/>
      <c r="L21" s="117"/>
    </row>
    <row r="22" spans="2:19" s="81" customFormat="1" ht="21.95" customHeight="1" thickBot="1" x14ac:dyDescent="0.3">
      <c r="B22" s="119" t="s">
        <v>249</v>
      </c>
      <c r="C22" s="120"/>
      <c r="D22" s="120"/>
      <c r="E22" s="121"/>
      <c r="F22" s="117"/>
      <c r="G22" s="117"/>
      <c r="H22" s="117"/>
      <c r="I22" s="117"/>
      <c r="J22" s="117"/>
      <c r="K22" s="117"/>
      <c r="L22" s="117"/>
    </row>
    <row r="23" spans="2:19" s="81" customFormat="1" ht="15.75" thickTop="1" x14ac:dyDescent="0.25"/>
    <row r="24" spans="2:19" s="81" customFormat="1" x14ac:dyDescent="0.25"/>
    <row r="25" spans="2:19" s="81" customFormat="1" x14ac:dyDescent="0.25"/>
    <row r="26" spans="2:19" s="81" customFormat="1" x14ac:dyDescent="0.25"/>
    <row r="27" spans="2:19" s="81" customFormat="1" x14ac:dyDescent="0.25"/>
    <row r="28" spans="2:19" s="81" customFormat="1" x14ac:dyDescent="0.25"/>
    <row r="29" spans="2:19" s="81" customFormat="1" x14ac:dyDescent="0.25"/>
    <row r="30" spans="2:19" s="81" customFormat="1" x14ac:dyDescent="0.25"/>
    <row r="31" spans="2:19" s="81" customFormat="1" x14ac:dyDescent="0.25"/>
    <row r="32" spans="2:19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  <row r="611" s="81" customFormat="1" x14ac:dyDescent="0.25"/>
    <row r="612" s="81" customFormat="1" x14ac:dyDescent="0.25"/>
    <row r="613" s="81" customFormat="1" x14ac:dyDescent="0.25"/>
    <row r="614" s="81" customFormat="1" x14ac:dyDescent="0.25"/>
    <row r="615" s="81" customFormat="1" x14ac:dyDescent="0.25"/>
    <row r="616" s="81" customFormat="1" x14ac:dyDescent="0.25"/>
    <row r="617" s="81" customFormat="1" x14ac:dyDescent="0.25"/>
    <row r="618" s="81" customFormat="1" x14ac:dyDescent="0.25"/>
    <row r="619" s="81" customFormat="1" x14ac:dyDescent="0.25"/>
    <row r="620" s="81" customFormat="1" x14ac:dyDescent="0.25"/>
    <row r="621" s="81" customFormat="1" x14ac:dyDescent="0.25"/>
    <row r="622" s="81" customFormat="1" x14ac:dyDescent="0.25"/>
    <row r="623" s="81" customFormat="1" x14ac:dyDescent="0.25"/>
    <row r="624" s="81" customFormat="1" x14ac:dyDescent="0.25"/>
    <row r="625" s="81" customFormat="1" x14ac:dyDescent="0.25"/>
    <row r="626" s="81" customFormat="1" x14ac:dyDescent="0.25"/>
    <row r="627" s="81" customFormat="1" x14ac:dyDescent="0.25"/>
    <row r="628" s="81" customFormat="1" x14ac:dyDescent="0.25"/>
    <row r="629" s="81" customFormat="1" x14ac:dyDescent="0.25"/>
    <row r="630" s="81" customFormat="1" x14ac:dyDescent="0.25"/>
    <row r="631" s="81" customFormat="1" x14ac:dyDescent="0.25"/>
    <row r="632" s="81" customFormat="1" x14ac:dyDescent="0.25"/>
    <row r="633" s="81" customFormat="1" x14ac:dyDescent="0.25"/>
    <row r="634" s="81" customFormat="1" x14ac:dyDescent="0.25"/>
    <row r="635" s="81" customFormat="1" x14ac:dyDescent="0.25"/>
    <row r="636" s="81" customFormat="1" x14ac:dyDescent="0.25"/>
    <row r="637" s="81" customFormat="1" x14ac:dyDescent="0.25"/>
  </sheetData>
  <mergeCells count="13">
    <mergeCell ref="L5:L6"/>
    <mergeCell ref="M5:P5"/>
    <mergeCell ref="Q5:Q6"/>
    <mergeCell ref="B2:R2"/>
    <mergeCell ref="B3:B6"/>
    <mergeCell ref="C3:R3"/>
    <mergeCell ref="C4:G4"/>
    <mergeCell ref="H4:L4"/>
    <mergeCell ref="M4:Q4"/>
    <mergeCell ref="R4:R6"/>
    <mergeCell ref="C5:F5"/>
    <mergeCell ref="G5:G6"/>
    <mergeCell ref="H5:K5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Blad24">
    <tabColor rgb="FF00B050"/>
    <pageSetUpPr fitToPage="1"/>
  </sheetPr>
  <dimension ref="A1:DN672"/>
  <sheetViews>
    <sheetView zoomScale="80" zoomScaleNormal="80" workbookViewId="0">
      <selection activeCell="C6" sqref="C6:P18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16" width="12.7109375" style="63" customWidth="1"/>
    <col min="17" max="17" width="11.42578125" style="269" customWidth="1"/>
    <col min="18" max="118" width="11.42578125" style="81" customWidth="1"/>
    <col min="119" max="16384" width="11.42578125" style="63"/>
  </cols>
  <sheetData>
    <row r="1" spans="2:17" s="81" customFormat="1" ht="15.75" thickBot="1" x14ac:dyDescent="0.3">
      <c r="Q1" s="269"/>
    </row>
    <row r="2" spans="2:17" ht="21.95" customHeight="1" thickTop="1" thickBot="1" x14ac:dyDescent="0.3">
      <c r="B2" s="287" t="s">
        <v>302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9"/>
    </row>
    <row r="3" spans="2:17" ht="21.95" customHeight="1" thickTop="1" thickBot="1" x14ac:dyDescent="0.3">
      <c r="B3" s="290" t="s">
        <v>248</v>
      </c>
      <c r="C3" s="301" t="s">
        <v>197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11"/>
    </row>
    <row r="4" spans="2:17" ht="21.95" customHeight="1" thickTop="1" x14ac:dyDescent="0.25">
      <c r="B4" s="328"/>
      <c r="C4" s="306" t="s">
        <v>198</v>
      </c>
      <c r="D4" s="307"/>
      <c r="E4" s="308" t="s">
        <v>199</v>
      </c>
      <c r="F4" s="307"/>
      <c r="G4" s="308" t="s">
        <v>200</v>
      </c>
      <c r="H4" s="307"/>
      <c r="I4" s="308" t="s">
        <v>201</v>
      </c>
      <c r="J4" s="307"/>
      <c r="K4" s="308" t="s">
        <v>202</v>
      </c>
      <c r="L4" s="307"/>
      <c r="M4" s="309" t="s">
        <v>203</v>
      </c>
      <c r="N4" s="309"/>
      <c r="O4" s="364" t="s">
        <v>31</v>
      </c>
      <c r="P4" s="365"/>
    </row>
    <row r="5" spans="2:17" ht="21.95" customHeight="1" thickBot="1" x14ac:dyDescent="0.3">
      <c r="B5" s="329"/>
      <c r="C5" s="244" t="s">
        <v>4</v>
      </c>
      <c r="D5" s="242" t="s">
        <v>5</v>
      </c>
      <c r="E5" s="245" t="s">
        <v>4</v>
      </c>
      <c r="F5" s="242" t="s">
        <v>5</v>
      </c>
      <c r="G5" s="245" t="s">
        <v>4</v>
      </c>
      <c r="H5" s="242" t="s">
        <v>5</v>
      </c>
      <c r="I5" s="245" t="s">
        <v>4</v>
      </c>
      <c r="J5" s="242" t="s">
        <v>5</v>
      </c>
      <c r="K5" s="245" t="s">
        <v>4</v>
      </c>
      <c r="L5" s="242" t="s">
        <v>5</v>
      </c>
      <c r="M5" s="245" t="s">
        <v>4</v>
      </c>
      <c r="N5" s="243" t="s">
        <v>5</v>
      </c>
      <c r="O5" s="244" t="s">
        <v>4</v>
      </c>
      <c r="P5" s="241" t="s">
        <v>5</v>
      </c>
      <c r="Q5" s="270"/>
    </row>
    <row r="6" spans="2:17" ht="21.95" customHeight="1" thickTop="1" x14ac:dyDescent="0.25">
      <c r="B6" s="160" t="s">
        <v>86</v>
      </c>
      <c r="C6" s="87">
        <v>134</v>
      </c>
      <c r="D6" s="125">
        <v>7.6440387906446097E-2</v>
      </c>
      <c r="E6" s="89">
        <v>1169</v>
      </c>
      <c r="F6" s="125">
        <v>7.4297699250031782E-2</v>
      </c>
      <c r="G6" s="89">
        <v>402</v>
      </c>
      <c r="H6" s="125">
        <v>7.2043010752688166E-2</v>
      </c>
      <c r="I6" s="89">
        <v>392</v>
      </c>
      <c r="J6" s="125">
        <v>7.380907550367162E-2</v>
      </c>
      <c r="K6" s="89">
        <v>14</v>
      </c>
      <c r="L6" s="125">
        <v>0.10071942446043165</v>
      </c>
      <c r="M6" s="89">
        <v>187</v>
      </c>
      <c r="N6" s="123">
        <v>7.6986414162206668E-2</v>
      </c>
      <c r="O6" s="87">
        <v>2298</v>
      </c>
      <c r="P6" s="126">
        <v>7.4258385574872354E-2</v>
      </c>
      <c r="Q6" s="270"/>
    </row>
    <row r="7" spans="2:17" ht="21.95" customHeight="1" x14ac:dyDescent="0.25">
      <c r="B7" s="160" t="s">
        <v>87</v>
      </c>
      <c r="C7" s="87">
        <v>148</v>
      </c>
      <c r="D7" s="125">
        <v>8.442669709070165E-2</v>
      </c>
      <c r="E7" s="89">
        <v>1395</v>
      </c>
      <c r="F7" s="125">
        <v>8.866149739417821E-2</v>
      </c>
      <c r="G7" s="89">
        <v>478</v>
      </c>
      <c r="H7" s="125">
        <v>8.5663082437275981E-2</v>
      </c>
      <c r="I7" s="89">
        <v>430</v>
      </c>
      <c r="J7" s="125">
        <v>8.0964036904537753E-2</v>
      </c>
      <c r="K7" s="89">
        <v>2</v>
      </c>
      <c r="L7" s="125">
        <v>1.4388489208633094E-2</v>
      </c>
      <c r="M7" s="89">
        <v>182</v>
      </c>
      <c r="N7" s="123">
        <v>7.492795389048991E-2</v>
      </c>
      <c r="O7" s="87">
        <v>2635</v>
      </c>
      <c r="P7" s="126">
        <v>8.5148322885025524E-2</v>
      </c>
      <c r="Q7" s="270"/>
    </row>
    <row r="8" spans="2:17" ht="21.95" customHeight="1" x14ac:dyDescent="0.25">
      <c r="B8" s="160" t="s">
        <v>88</v>
      </c>
      <c r="C8" s="87">
        <v>147</v>
      </c>
      <c r="D8" s="125">
        <v>8.3856246434683396E-2</v>
      </c>
      <c r="E8" s="89">
        <v>1570</v>
      </c>
      <c r="F8" s="125">
        <v>9.9783907461548235E-2</v>
      </c>
      <c r="G8" s="89">
        <v>525</v>
      </c>
      <c r="H8" s="125">
        <v>9.4086021505376344E-2</v>
      </c>
      <c r="I8" s="89">
        <v>434</v>
      </c>
      <c r="J8" s="125">
        <v>8.1717190736207868E-2</v>
      </c>
      <c r="K8" s="89">
        <v>14</v>
      </c>
      <c r="L8" s="125">
        <v>0.10071942446043165</v>
      </c>
      <c r="M8" s="89">
        <v>230</v>
      </c>
      <c r="N8" s="123">
        <v>9.4689172498970769E-2</v>
      </c>
      <c r="O8" s="87">
        <v>2920</v>
      </c>
      <c r="P8" s="126">
        <v>9.4357913785303435E-2</v>
      </c>
      <c r="Q8" s="270"/>
    </row>
    <row r="9" spans="2:17" ht="21.95" customHeight="1" x14ac:dyDescent="0.25">
      <c r="B9" s="160" t="s">
        <v>89</v>
      </c>
      <c r="C9" s="87">
        <v>150</v>
      </c>
      <c r="D9" s="125">
        <v>8.5567598402738157E-2</v>
      </c>
      <c r="E9" s="89">
        <v>1109</v>
      </c>
      <c r="F9" s="125">
        <v>7.0484301512647771E-2</v>
      </c>
      <c r="G9" s="89">
        <v>398</v>
      </c>
      <c r="H9" s="125">
        <v>7.132616487455197E-2</v>
      </c>
      <c r="I9" s="89">
        <v>392</v>
      </c>
      <c r="J9" s="125">
        <v>7.380907550367162E-2</v>
      </c>
      <c r="K9" s="89">
        <v>11</v>
      </c>
      <c r="L9" s="125">
        <v>7.9136690647482008E-2</v>
      </c>
      <c r="M9" s="89">
        <v>168</v>
      </c>
      <c r="N9" s="123">
        <v>6.9164265129683003E-2</v>
      </c>
      <c r="O9" s="87">
        <v>2228</v>
      </c>
      <c r="P9" s="126">
        <v>7.1996380792347964E-2</v>
      </c>
      <c r="Q9" s="270"/>
    </row>
    <row r="10" spans="2:17" ht="21.95" customHeight="1" x14ac:dyDescent="0.25">
      <c r="B10" s="160" t="s">
        <v>90</v>
      </c>
      <c r="C10" s="87">
        <v>159</v>
      </c>
      <c r="D10" s="125">
        <v>9.0701654306902454E-2</v>
      </c>
      <c r="E10" s="89">
        <v>1752</v>
      </c>
      <c r="F10" s="125">
        <v>0.11135121393161307</v>
      </c>
      <c r="G10" s="89">
        <v>481</v>
      </c>
      <c r="H10" s="125">
        <v>8.6200716845878142E-2</v>
      </c>
      <c r="I10" s="89">
        <v>486</v>
      </c>
      <c r="J10" s="125">
        <v>9.1508190547919407E-2</v>
      </c>
      <c r="K10" s="89">
        <v>13</v>
      </c>
      <c r="L10" s="125">
        <v>9.3525179856115109E-2</v>
      </c>
      <c r="M10" s="89">
        <v>255</v>
      </c>
      <c r="N10" s="123">
        <v>0.10498147385755455</v>
      </c>
      <c r="O10" s="87">
        <v>3146</v>
      </c>
      <c r="P10" s="126">
        <v>0.10166095779745363</v>
      </c>
      <c r="Q10" s="270"/>
    </row>
    <row r="11" spans="2:17" ht="21.95" customHeight="1" x14ac:dyDescent="0.25">
      <c r="B11" s="160" t="s">
        <v>91</v>
      </c>
      <c r="C11" s="87">
        <v>158</v>
      </c>
      <c r="D11" s="125">
        <v>9.0131203650884201E-2</v>
      </c>
      <c r="E11" s="89">
        <v>1545</v>
      </c>
      <c r="F11" s="125">
        <v>9.8194991737638238E-2</v>
      </c>
      <c r="G11" s="89">
        <v>502</v>
      </c>
      <c r="H11" s="125">
        <v>8.9964157706093187E-2</v>
      </c>
      <c r="I11" s="89">
        <v>522</v>
      </c>
      <c r="J11" s="125">
        <v>9.8286575032950477E-2</v>
      </c>
      <c r="K11" s="89">
        <v>15</v>
      </c>
      <c r="L11" s="125">
        <v>0.1079136690647482</v>
      </c>
      <c r="M11" s="89">
        <v>233</v>
      </c>
      <c r="N11" s="123">
        <v>9.5924248662000819E-2</v>
      </c>
      <c r="O11" s="87">
        <v>2975</v>
      </c>
      <c r="P11" s="126">
        <v>9.6135203257286889E-2</v>
      </c>
      <c r="Q11" s="270"/>
    </row>
    <row r="12" spans="2:17" ht="21.95" customHeight="1" x14ac:dyDescent="0.25">
      <c r="B12" s="160" t="s">
        <v>92</v>
      </c>
      <c r="C12" s="87">
        <v>126</v>
      </c>
      <c r="D12" s="125">
        <v>7.1876782658300054E-2</v>
      </c>
      <c r="E12" s="89">
        <v>672</v>
      </c>
      <c r="F12" s="125">
        <v>4.2710054658700904E-2</v>
      </c>
      <c r="G12" s="89">
        <v>404</v>
      </c>
      <c r="H12" s="125">
        <v>7.2401433691756278E-2</v>
      </c>
      <c r="I12" s="89">
        <v>346</v>
      </c>
      <c r="J12" s="125">
        <v>6.5147806439465258E-2</v>
      </c>
      <c r="K12" s="89">
        <v>16</v>
      </c>
      <c r="L12" s="125">
        <v>0.11510791366906475</v>
      </c>
      <c r="M12" s="89">
        <v>204</v>
      </c>
      <c r="N12" s="123">
        <v>8.3985179086043638E-2</v>
      </c>
      <c r="O12" s="87">
        <v>1768</v>
      </c>
      <c r="P12" s="126">
        <v>5.7131777935759062E-2</v>
      </c>
      <c r="Q12" s="270"/>
    </row>
    <row r="13" spans="2:17" ht="21.95" customHeight="1" x14ac:dyDescent="0.25">
      <c r="B13" s="160" t="s">
        <v>93</v>
      </c>
      <c r="C13" s="87">
        <v>140</v>
      </c>
      <c r="D13" s="125">
        <v>7.986309184255562E-2</v>
      </c>
      <c r="E13" s="89">
        <v>831</v>
      </c>
      <c r="F13" s="125">
        <v>5.2815558662768526E-2</v>
      </c>
      <c r="G13" s="89">
        <v>447</v>
      </c>
      <c r="H13" s="125">
        <v>8.0107526881720431E-2</v>
      </c>
      <c r="I13" s="89">
        <v>390</v>
      </c>
      <c r="J13" s="125">
        <v>7.343249858783657E-2</v>
      </c>
      <c r="K13" s="89">
        <v>12</v>
      </c>
      <c r="L13" s="125">
        <v>8.6330935251798566E-2</v>
      </c>
      <c r="M13" s="89">
        <v>191</v>
      </c>
      <c r="N13" s="123">
        <v>7.8633182379580072E-2</v>
      </c>
      <c r="O13" s="87">
        <v>2011</v>
      </c>
      <c r="P13" s="126">
        <v>6.4984165966522331E-2</v>
      </c>
      <c r="Q13" s="270"/>
    </row>
    <row r="14" spans="2:17" ht="21.95" customHeight="1" x14ac:dyDescent="0.25">
      <c r="B14" s="160" t="s">
        <v>94</v>
      </c>
      <c r="C14" s="87">
        <v>125</v>
      </c>
      <c r="D14" s="125">
        <v>7.13063320022818E-2</v>
      </c>
      <c r="E14" s="89">
        <v>1560</v>
      </c>
      <c r="F14" s="125">
        <v>9.9148341171984233E-2</v>
      </c>
      <c r="G14" s="89">
        <v>530</v>
      </c>
      <c r="H14" s="125">
        <v>9.4982078853046589E-2</v>
      </c>
      <c r="I14" s="89">
        <v>510</v>
      </c>
      <c r="J14" s="125">
        <v>9.602711353794012E-2</v>
      </c>
      <c r="K14" s="89">
        <v>10</v>
      </c>
      <c r="L14" s="125">
        <v>7.1942446043165464E-2</v>
      </c>
      <c r="M14" s="89">
        <v>206</v>
      </c>
      <c r="N14" s="123">
        <v>8.4808563194730346E-2</v>
      </c>
      <c r="O14" s="87">
        <v>2941</v>
      </c>
      <c r="P14" s="126">
        <v>9.5036515220060749E-2</v>
      </c>
      <c r="Q14" s="270"/>
    </row>
    <row r="15" spans="2:17" ht="21.95" customHeight="1" x14ac:dyDescent="0.25">
      <c r="B15" s="160" t="s">
        <v>95</v>
      </c>
      <c r="C15" s="87">
        <v>181</v>
      </c>
      <c r="D15" s="125">
        <v>0.10325156873930405</v>
      </c>
      <c r="E15" s="89">
        <v>1558</v>
      </c>
      <c r="F15" s="125">
        <v>9.9021227914071433E-2</v>
      </c>
      <c r="G15" s="89">
        <v>543</v>
      </c>
      <c r="H15" s="125">
        <v>9.7311827956989241E-2</v>
      </c>
      <c r="I15" s="89">
        <v>501</v>
      </c>
      <c r="J15" s="125">
        <v>9.433251741668236E-2</v>
      </c>
      <c r="K15" s="89">
        <v>9</v>
      </c>
      <c r="L15" s="125">
        <v>6.4748201438848921E-2</v>
      </c>
      <c r="M15" s="89">
        <v>206</v>
      </c>
      <c r="N15" s="123">
        <v>8.4808563194730346E-2</v>
      </c>
      <c r="O15" s="87">
        <v>2998</v>
      </c>
      <c r="P15" s="126">
        <v>9.6878433400116329E-2</v>
      </c>
      <c r="Q15" s="270"/>
    </row>
    <row r="16" spans="2:17" ht="21.95" customHeight="1" x14ac:dyDescent="0.25">
      <c r="B16" s="160" t="s">
        <v>96</v>
      </c>
      <c r="C16" s="87">
        <v>142</v>
      </c>
      <c r="D16" s="125">
        <v>8.1003993154592127E-2</v>
      </c>
      <c r="E16" s="89">
        <v>1366</v>
      </c>
      <c r="F16" s="125">
        <v>8.6818355154442611E-2</v>
      </c>
      <c r="G16" s="89">
        <v>457</v>
      </c>
      <c r="H16" s="125">
        <v>8.1899641577060936E-2</v>
      </c>
      <c r="I16" s="89">
        <v>474</v>
      </c>
      <c r="J16" s="125">
        <v>8.9248729052909051E-2</v>
      </c>
      <c r="K16" s="89">
        <v>14</v>
      </c>
      <c r="L16" s="125">
        <v>0.10071942446043165</v>
      </c>
      <c r="M16" s="89">
        <v>198</v>
      </c>
      <c r="N16" s="123">
        <v>8.1515026759983539E-2</v>
      </c>
      <c r="O16" s="87">
        <v>2651</v>
      </c>
      <c r="P16" s="126">
        <v>8.566535254960253E-2</v>
      </c>
      <c r="Q16" s="271"/>
    </row>
    <row r="17" spans="2:17" ht="21.95" customHeight="1" thickBot="1" x14ac:dyDescent="0.3">
      <c r="B17" s="160" t="s">
        <v>97</v>
      </c>
      <c r="C17" s="87">
        <v>143</v>
      </c>
      <c r="D17" s="125">
        <v>8.1574443810610381E-2</v>
      </c>
      <c r="E17" s="89">
        <v>1207</v>
      </c>
      <c r="F17" s="125">
        <v>7.6712851150374989E-2</v>
      </c>
      <c r="G17" s="89">
        <v>413</v>
      </c>
      <c r="H17" s="125">
        <v>7.401433691756272E-2</v>
      </c>
      <c r="I17" s="89">
        <v>434</v>
      </c>
      <c r="J17" s="125">
        <v>8.1717190736207868E-2</v>
      </c>
      <c r="K17" s="89">
        <v>9</v>
      </c>
      <c r="L17" s="125">
        <v>6.4748201438848921E-2</v>
      </c>
      <c r="M17" s="89">
        <v>169</v>
      </c>
      <c r="N17" s="123">
        <v>6.9575957184026344E-2</v>
      </c>
      <c r="O17" s="87">
        <v>2375</v>
      </c>
      <c r="P17" s="126">
        <v>7.6746590835649192E-2</v>
      </c>
    </row>
    <row r="18" spans="2:17" ht="21.95" customHeight="1" thickTop="1" thickBot="1" x14ac:dyDescent="0.3">
      <c r="B18" s="97" t="s">
        <v>31</v>
      </c>
      <c r="C18" s="98">
        <v>1753</v>
      </c>
      <c r="D18" s="129">
        <v>1</v>
      </c>
      <c r="E18" s="100">
        <v>15734</v>
      </c>
      <c r="F18" s="129">
        <v>1</v>
      </c>
      <c r="G18" s="100">
        <v>5580</v>
      </c>
      <c r="H18" s="129">
        <v>1</v>
      </c>
      <c r="I18" s="100">
        <v>5311</v>
      </c>
      <c r="J18" s="129">
        <v>1</v>
      </c>
      <c r="K18" s="100">
        <v>139</v>
      </c>
      <c r="L18" s="129">
        <v>1</v>
      </c>
      <c r="M18" s="100">
        <v>2429</v>
      </c>
      <c r="N18" s="130">
        <v>1.0000000000000002</v>
      </c>
      <c r="O18" s="98">
        <v>30946</v>
      </c>
      <c r="P18" s="131">
        <v>1</v>
      </c>
    </row>
    <row r="19" spans="2:17" s="81" customFormat="1" ht="15.75" thickTop="1" x14ac:dyDescent="0.25">
      <c r="B19" s="111"/>
      <c r="C19" s="112"/>
      <c r="D19" s="132"/>
      <c r="E19" s="112"/>
      <c r="F19" s="132"/>
      <c r="G19" s="112"/>
      <c r="H19" s="132"/>
      <c r="I19" s="112"/>
      <c r="J19" s="132"/>
      <c r="K19" s="112"/>
      <c r="L19" s="132"/>
      <c r="M19" s="112"/>
      <c r="N19" s="132"/>
      <c r="O19" s="112"/>
      <c r="P19" s="132"/>
      <c r="Q19" s="269"/>
    </row>
    <row r="20" spans="2:17" s="81" customFormat="1" x14ac:dyDescent="0.25">
      <c r="C20" s="180"/>
      <c r="D20" s="180"/>
      <c r="E20" s="180"/>
      <c r="F20" s="180"/>
      <c r="G20" s="180"/>
      <c r="H20" s="180"/>
      <c r="I20" s="180"/>
      <c r="J20" s="180"/>
      <c r="K20" s="181"/>
      <c r="L20" s="180"/>
      <c r="M20" s="180"/>
      <c r="N20" s="180"/>
      <c r="O20" s="197"/>
      <c r="P20" s="180"/>
      <c r="Q20" s="269"/>
    </row>
    <row r="21" spans="2:17" s="81" customFormat="1" x14ac:dyDescent="0.25">
      <c r="C21" s="180"/>
      <c r="D21" s="180"/>
      <c r="E21" s="180"/>
      <c r="F21" s="180"/>
      <c r="G21" s="180"/>
      <c r="H21" s="180"/>
      <c r="I21" s="180"/>
      <c r="J21" s="180"/>
      <c r="K21" s="181"/>
      <c r="L21" s="180"/>
      <c r="M21" s="180"/>
      <c r="N21" s="180"/>
      <c r="O21" s="180"/>
      <c r="P21" s="180"/>
      <c r="Q21" s="269"/>
    </row>
    <row r="22" spans="2:17" s="81" customFormat="1" x14ac:dyDescent="0.25">
      <c r="B22" s="117"/>
      <c r="C22" s="182"/>
      <c r="D22" s="182"/>
      <c r="E22" s="182"/>
      <c r="F22" s="182"/>
      <c r="G22" s="182"/>
      <c r="H22" s="182"/>
      <c r="I22" s="182"/>
      <c r="J22" s="182"/>
      <c r="K22" s="183"/>
      <c r="L22" s="182"/>
      <c r="M22" s="182"/>
      <c r="N22" s="117"/>
      <c r="O22" s="117"/>
      <c r="P22" s="117"/>
      <c r="Q22" s="269"/>
    </row>
    <row r="23" spans="2:17" s="81" customFormat="1" x14ac:dyDescent="0.25">
      <c r="Q23" s="269"/>
    </row>
    <row r="24" spans="2:17" s="81" customFormat="1" x14ac:dyDescent="0.25">
      <c r="Q24" s="269"/>
    </row>
    <row r="25" spans="2:17" s="81" customFormat="1" x14ac:dyDescent="0.25">
      <c r="Q25" s="269"/>
    </row>
    <row r="26" spans="2:17" s="81" customFormat="1" x14ac:dyDescent="0.25">
      <c r="Q26" s="269"/>
    </row>
    <row r="27" spans="2:17" s="81" customFormat="1" x14ac:dyDescent="0.25">
      <c r="Q27" s="269"/>
    </row>
    <row r="28" spans="2:17" s="81" customFormat="1" x14ac:dyDescent="0.25">
      <c r="Q28" s="269"/>
    </row>
    <row r="29" spans="2:17" s="81" customFormat="1" x14ac:dyDescent="0.25">
      <c r="Q29" s="269"/>
    </row>
    <row r="30" spans="2:17" s="81" customFormat="1" x14ac:dyDescent="0.25">
      <c r="Q30" s="269"/>
    </row>
    <row r="31" spans="2:17" s="81" customFormat="1" x14ac:dyDescent="0.25">
      <c r="Q31" s="269"/>
    </row>
    <row r="32" spans="2:17" s="81" customFormat="1" x14ac:dyDescent="0.25">
      <c r="Q32" s="269"/>
    </row>
    <row r="33" spans="17:17" s="81" customFormat="1" x14ac:dyDescent="0.25">
      <c r="Q33" s="269"/>
    </row>
    <row r="34" spans="17:17" s="81" customFormat="1" x14ac:dyDescent="0.25">
      <c r="Q34" s="269"/>
    </row>
    <row r="35" spans="17:17" s="81" customFormat="1" x14ac:dyDescent="0.25">
      <c r="Q35" s="269"/>
    </row>
    <row r="36" spans="17:17" s="81" customFormat="1" x14ac:dyDescent="0.25">
      <c r="Q36" s="269"/>
    </row>
    <row r="37" spans="17:17" s="81" customFormat="1" x14ac:dyDescent="0.25">
      <c r="Q37" s="269"/>
    </row>
    <row r="38" spans="17:17" s="81" customFormat="1" x14ac:dyDescent="0.25">
      <c r="Q38" s="269"/>
    </row>
    <row r="39" spans="17:17" s="81" customFormat="1" x14ac:dyDescent="0.25">
      <c r="Q39" s="269"/>
    </row>
    <row r="40" spans="17:17" s="81" customFormat="1" x14ac:dyDescent="0.25">
      <c r="Q40" s="269"/>
    </row>
    <row r="41" spans="17:17" s="81" customFormat="1" x14ac:dyDescent="0.25">
      <c r="Q41" s="269"/>
    </row>
    <row r="42" spans="17:17" s="81" customFormat="1" x14ac:dyDescent="0.25">
      <c r="Q42" s="269"/>
    </row>
    <row r="43" spans="17:17" s="81" customFormat="1" x14ac:dyDescent="0.25">
      <c r="Q43" s="269"/>
    </row>
    <row r="44" spans="17:17" s="81" customFormat="1" x14ac:dyDescent="0.25">
      <c r="Q44" s="269"/>
    </row>
    <row r="45" spans="17:17" s="81" customFormat="1" x14ac:dyDescent="0.25">
      <c r="Q45" s="269"/>
    </row>
    <row r="46" spans="17:17" s="81" customFormat="1" x14ac:dyDescent="0.25">
      <c r="Q46" s="269"/>
    </row>
    <row r="47" spans="17:17" s="81" customFormat="1" x14ac:dyDescent="0.25">
      <c r="Q47" s="269"/>
    </row>
    <row r="48" spans="17:17" s="81" customFormat="1" x14ac:dyDescent="0.25">
      <c r="Q48" s="269"/>
    </row>
    <row r="49" spans="17:17" s="81" customFormat="1" x14ac:dyDescent="0.25">
      <c r="Q49" s="269"/>
    </row>
    <row r="50" spans="17:17" s="81" customFormat="1" x14ac:dyDescent="0.25">
      <c r="Q50" s="269"/>
    </row>
    <row r="51" spans="17:17" s="81" customFormat="1" x14ac:dyDescent="0.25">
      <c r="Q51" s="269"/>
    </row>
    <row r="52" spans="17:17" s="81" customFormat="1" x14ac:dyDescent="0.25">
      <c r="Q52" s="269"/>
    </row>
    <row r="53" spans="17:17" s="81" customFormat="1" x14ac:dyDescent="0.25">
      <c r="Q53" s="269"/>
    </row>
    <row r="54" spans="17:17" s="81" customFormat="1" x14ac:dyDescent="0.25">
      <c r="Q54" s="269"/>
    </row>
    <row r="55" spans="17:17" s="81" customFormat="1" x14ac:dyDescent="0.25">
      <c r="Q55" s="269"/>
    </row>
    <row r="56" spans="17:17" s="81" customFormat="1" x14ac:dyDescent="0.25">
      <c r="Q56" s="269"/>
    </row>
    <row r="57" spans="17:17" s="81" customFormat="1" x14ac:dyDescent="0.25">
      <c r="Q57" s="269"/>
    </row>
    <row r="58" spans="17:17" s="81" customFormat="1" x14ac:dyDescent="0.25">
      <c r="Q58" s="269"/>
    </row>
    <row r="59" spans="17:17" s="81" customFormat="1" x14ac:dyDescent="0.25">
      <c r="Q59" s="269"/>
    </row>
    <row r="60" spans="17:17" s="81" customFormat="1" x14ac:dyDescent="0.25">
      <c r="Q60" s="269"/>
    </row>
    <row r="61" spans="17:17" s="81" customFormat="1" x14ac:dyDescent="0.25">
      <c r="Q61" s="269"/>
    </row>
    <row r="62" spans="17:17" s="81" customFormat="1" x14ac:dyDescent="0.25">
      <c r="Q62" s="269"/>
    </row>
    <row r="63" spans="17:17" s="81" customFormat="1" x14ac:dyDescent="0.25">
      <c r="Q63" s="269"/>
    </row>
    <row r="64" spans="17:17" s="81" customFormat="1" x14ac:dyDescent="0.25">
      <c r="Q64" s="269"/>
    </row>
    <row r="65" spans="17:17" s="81" customFormat="1" x14ac:dyDescent="0.25">
      <c r="Q65" s="269"/>
    </row>
    <row r="66" spans="17:17" s="81" customFormat="1" x14ac:dyDescent="0.25">
      <c r="Q66" s="269"/>
    </row>
    <row r="67" spans="17:17" s="81" customFormat="1" x14ac:dyDescent="0.25">
      <c r="Q67" s="269"/>
    </row>
    <row r="68" spans="17:17" s="81" customFormat="1" x14ac:dyDescent="0.25">
      <c r="Q68" s="269"/>
    </row>
    <row r="69" spans="17:17" s="81" customFormat="1" x14ac:dyDescent="0.25">
      <c r="Q69" s="269"/>
    </row>
    <row r="70" spans="17:17" s="81" customFormat="1" x14ac:dyDescent="0.25">
      <c r="Q70" s="269"/>
    </row>
    <row r="71" spans="17:17" s="81" customFormat="1" x14ac:dyDescent="0.25">
      <c r="Q71" s="269"/>
    </row>
    <row r="72" spans="17:17" s="81" customFormat="1" x14ac:dyDescent="0.25">
      <c r="Q72" s="269"/>
    </row>
    <row r="73" spans="17:17" s="81" customFormat="1" x14ac:dyDescent="0.25">
      <c r="Q73" s="269"/>
    </row>
    <row r="74" spans="17:17" s="81" customFormat="1" x14ac:dyDescent="0.25">
      <c r="Q74" s="269"/>
    </row>
    <row r="75" spans="17:17" s="81" customFormat="1" x14ac:dyDescent="0.25">
      <c r="Q75" s="269"/>
    </row>
    <row r="76" spans="17:17" s="81" customFormat="1" x14ac:dyDescent="0.25">
      <c r="Q76" s="269"/>
    </row>
    <row r="77" spans="17:17" s="81" customFormat="1" x14ac:dyDescent="0.25">
      <c r="Q77" s="269"/>
    </row>
    <row r="78" spans="17:17" s="81" customFormat="1" x14ac:dyDescent="0.25">
      <c r="Q78" s="269"/>
    </row>
    <row r="79" spans="17:17" s="81" customFormat="1" x14ac:dyDescent="0.25">
      <c r="Q79" s="269"/>
    </row>
    <row r="80" spans="17:17" s="81" customFormat="1" x14ac:dyDescent="0.25">
      <c r="Q80" s="269"/>
    </row>
    <row r="81" spans="17:17" s="81" customFormat="1" x14ac:dyDescent="0.25">
      <c r="Q81" s="269"/>
    </row>
    <row r="82" spans="17:17" s="81" customFormat="1" x14ac:dyDescent="0.25">
      <c r="Q82" s="269"/>
    </row>
    <row r="83" spans="17:17" s="81" customFormat="1" x14ac:dyDescent="0.25">
      <c r="Q83" s="269"/>
    </row>
    <row r="84" spans="17:17" s="81" customFormat="1" x14ac:dyDescent="0.25">
      <c r="Q84" s="269"/>
    </row>
    <row r="85" spans="17:17" s="81" customFormat="1" x14ac:dyDescent="0.25">
      <c r="Q85" s="269"/>
    </row>
    <row r="86" spans="17:17" s="81" customFormat="1" x14ac:dyDescent="0.25">
      <c r="Q86" s="269"/>
    </row>
    <row r="87" spans="17:17" s="81" customFormat="1" x14ac:dyDescent="0.25">
      <c r="Q87" s="269"/>
    </row>
    <row r="88" spans="17:17" s="81" customFormat="1" x14ac:dyDescent="0.25">
      <c r="Q88" s="269"/>
    </row>
    <row r="89" spans="17:17" s="81" customFormat="1" x14ac:dyDescent="0.25">
      <c r="Q89" s="269"/>
    </row>
    <row r="90" spans="17:17" s="81" customFormat="1" x14ac:dyDescent="0.25">
      <c r="Q90" s="269"/>
    </row>
    <row r="91" spans="17:17" s="81" customFormat="1" x14ac:dyDescent="0.25">
      <c r="Q91" s="269"/>
    </row>
    <row r="92" spans="17:17" s="81" customFormat="1" x14ac:dyDescent="0.25">
      <c r="Q92" s="269"/>
    </row>
    <row r="93" spans="17:17" s="81" customFormat="1" x14ac:dyDescent="0.25">
      <c r="Q93" s="269"/>
    </row>
    <row r="94" spans="17:17" s="81" customFormat="1" x14ac:dyDescent="0.25">
      <c r="Q94" s="269"/>
    </row>
    <row r="95" spans="17:17" s="81" customFormat="1" x14ac:dyDescent="0.25">
      <c r="Q95" s="269"/>
    </row>
    <row r="96" spans="17:17" s="81" customFormat="1" x14ac:dyDescent="0.25">
      <c r="Q96" s="269"/>
    </row>
    <row r="97" spans="17:17" s="81" customFormat="1" x14ac:dyDescent="0.25">
      <c r="Q97" s="269"/>
    </row>
    <row r="98" spans="17:17" s="81" customFormat="1" x14ac:dyDescent="0.25">
      <c r="Q98" s="269"/>
    </row>
    <row r="99" spans="17:17" s="81" customFormat="1" x14ac:dyDescent="0.25">
      <c r="Q99" s="269"/>
    </row>
    <row r="100" spans="17:17" s="81" customFormat="1" x14ac:dyDescent="0.25">
      <c r="Q100" s="269"/>
    </row>
    <row r="101" spans="17:17" s="81" customFormat="1" x14ac:dyDescent="0.25">
      <c r="Q101" s="269"/>
    </row>
    <row r="102" spans="17:17" s="81" customFormat="1" x14ac:dyDescent="0.25">
      <c r="Q102" s="269"/>
    </row>
    <row r="103" spans="17:17" s="81" customFormat="1" x14ac:dyDescent="0.25">
      <c r="Q103" s="269"/>
    </row>
    <row r="104" spans="17:17" s="81" customFormat="1" x14ac:dyDescent="0.25">
      <c r="Q104" s="269"/>
    </row>
    <row r="105" spans="17:17" s="81" customFormat="1" x14ac:dyDescent="0.25">
      <c r="Q105" s="269"/>
    </row>
    <row r="106" spans="17:17" s="81" customFormat="1" x14ac:dyDescent="0.25">
      <c r="Q106" s="269"/>
    </row>
    <row r="107" spans="17:17" s="81" customFormat="1" x14ac:dyDescent="0.25">
      <c r="Q107" s="269"/>
    </row>
    <row r="108" spans="17:17" s="81" customFormat="1" x14ac:dyDescent="0.25">
      <c r="Q108" s="269"/>
    </row>
    <row r="109" spans="17:17" s="81" customFormat="1" x14ac:dyDescent="0.25">
      <c r="Q109" s="269"/>
    </row>
    <row r="110" spans="17:17" s="81" customFormat="1" x14ac:dyDescent="0.25">
      <c r="Q110" s="269"/>
    </row>
    <row r="111" spans="17:17" s="81" customFormat="1" x14ac:dyDescent="0.25">
      <c r="Q111" s="269"/>
    </row>
    <row r="112" spans="17:17" s="81" customFormat="1" x14ac:dyDescent="0.25">
      <c r="Q112" s="269"/>
    </row>
    <row r="113" spans="17:17" s="81" customFormat="1" x14ac:dyDescent="0.25">
      <c r="Q113" s="269"/>
    </row>
    <row r="114" spans="17:17" s="81" customFormat="1" x14ac:dyDescent="0.25">
      <c r="Q114" s="269"/>
    </row>
    <row r="115" spans="17:17" s="81" customFormat="1" x14ac:dyDescent="0.25">
      <c r="Q115" s="269"/>
    </row>
    <row r="116" spans="17:17" s="81" customFormat="1" x14ac:dyDescent="0.25">
      <c r="Q116" s="269"/>
    </row>
    <row r="117" spans="17:17" s="81" customFormat="1" x14ac:dyDescent="0.25">
      <c r="Q117" s="269"/>
    </row>
    <row r="118" spans="17:17" s="81" customFormat="1" x14ac:dyDescent="0.25">
      <c r="Q118" s="269"/>
    </row>
    <row r="119" spans="17:17" s="81" customFormat="1" x14ac:dyDescent="0.25">
      <c r="Q119" s="269"/>
    </row>
    <row r="120" spans="17:17" s="81" customFormat="1" x14ac:dyDescent="0.25">
      <c r="Q120" s="269"/>
    </row>
    <row r="121" spans="17:17" s="81" customFormat="1" x14ac:dyDescent="0.25">
      <c r="Q121" s="269"/>
    </row>
    <row r="122" spans="17:17" s="81" customFormat="1" x14ac:dyDescent="0.25">
      <c r="Q122" s="269"/>
    </row>
    <row r="123" spans="17:17" s="81" customFormat="1" x14ac:dyDescent="0.25">
      <c r="Q123" s="269"/>
    </row>
    <row r="124" spans="17:17" s="81" customFormat="1" x14ac:dyDescent="0.25">
      <c r="Q124" s="269"/>
    </row>
    <row r="125" spans="17:17" s="81" customFormat="1" x14ac:dyDescent="0.25">
      <c r="Q125" s="269"/>
    </row>
    <row r="126" spans="17:17" s="81" customFormat="1" x14ac:dyDescent="0.25">
      <c r="Q126" s="269"/>
    </row>
    <row r="127" spans="17:17" s="81" customFormat="1" x14ac:dyDescent="0.25">
      <c r="Q127" s="269"/>
    </row>
    <row r="128" spans="17:17" s="81" customFormat="1" x14ac:dyDescent="0.25">
      <c r="Q128" s="269"/>
    </row>
    <row r="129" spans="17:17" s="81" customFormat="1" x14ac:dyDescent="0.25">
      <c r="Q129" s="269"/>
    </row>
    <row r="130" spans="17:17" s="81" customFormat="1" x14ac:dyDescent="0.25">
      <c r="Q130" s="269"/>
    </row>
    <row r="131" spans="17:17" s="81" customFormat="1" x14ac:dyDescent="0.25">
      <c r="Q131" s="269"/>
    </row>
    <row r="132" spans="17:17" s="81" customFormat="1" x14ac:dyDescent="0.25">
      <c r="Q132" s="269"/>
    </row>
    <row r="133" spans="17:17" s="81" customFormat="1" x14ac:dyDescent="0.25">
      <c r="Q133" s="269"/>
    </row>
    <row r="134" spans="17:17" s="81" customFormat="1" x14ac:dyDescent="0.25">
      <c r="Q134" s="269"/>
    </row>
    <row r="135" spans="17:17" s="81" customFormat="1" x14ac:dyDescent="0.25">
      <c r="Q135" s="269"/>
    </row>
    <row r="136" spans="17:17" s="81" customFormat="1" x14ac:dyDescent="0.25">
      <c r="Q136" s="269"/>
    </row>
    <row r="137" spans="17:17" s="81" customFormat="1" x14ac:dyDescent="0.25">
      <c r="Q137" s="269"/>
    </row>
    <row r="138" spans="17:17" s="81" customFormat="1" x14ac:dyDescent="0.25">
      <c r="Q138" s="269"/>
    </row>
    <row r="139" spans="17:17" s="81" customFormat="1" x14ac:dyDescent="0.25">
      <c r="Q139" s="269"/>
    </row>
    <row r="140" spans="17:17" s="81" customFormat="1" x14ac:dyDescent="0.25">
      <c r="Q140" s="269"/>
    </row>
    <row r="141" spans="17:17" s="81" customFormat="1" x14ac:dyDescent="0.25">
      <c r="Q141" s="269"/>
    </row>
    <row r="142" spans="17:17" s="81" customFormat="1" x14ac:dyDescent="0.25">
      <c r="Q142" s="269"/>
    </row>
    <row r="143" spans="17:17" s="81" customFormat="1" x14ac:dyDescent="0.25">
      <c r="Q143" s="269"/>
    </row>
    <row r="144" spans="17:17" s="81" customFormat="1" x14ac:dyDescent="0.25">
      <c r="Q144" s="269"/>
    </row>
    <row r="145" spans="17:17" s="81" customFormat="1" x14ac:dyDescent="0.25">
      <c r="Q145" s="269"/>
    </row>
    <row r="146" spans="17:17" s="81" customFormat="1" x14ac:dyDescent="0.25">
      <c r="Q146" s="269"/>
    </row>
    <row r="147" spans="17:17" s="81" customFormat="1" x14ac:dyDescent="0.25">
      <c r="Q147" s="269"/>
    </row>
    <row r="148" spans="17:17" s="81" customFormat="1" x14ac:dyDescent="0.25">
      <c r="Q148" s="269"/>
    </row>
    <row r="149" spans="17:17" s="81" customFormat="1" x14ac:dyDescent="0.25">
      <c r="Q149" s="269"/>
    </row>
    <row r="150" spans="17:17" s="81" customFormat="1" x14ac:dyDescent="0.25">
      <c r="Q150" s="269"/>
    </row>
    <row r="151" spans="17:17" s="81" customFormat="1" x14ac:dyDescent="0.25">
      <c r="Q151" s="269"/>
    </row>
    <row r="152" spans="17:17" s="81" customFormat="1" x14ac:dyDescent="0.25">
      <c r="Q152" s="269"/>
    </row>
    <row r="153" spans="17:17" s="81" customFormat="1" x14ac:dyDescent="0.25">
      <c r="Q153" s="269"/>
    </row>
    <row r="154" spans="17:17" s="81" customFormat="1" x14ac:dyDescent="0.25">
      <c r="Q154" s="269"/>
    </row>
    <row r="155" spans="17:17" s="81" customFormat="1" x14ac:dyDescent="0.25">
      <c r="Q155" s="269"/>
    </row>
    <row r="156" spans="17:17" s="81" customFormat="1" x14ac:dyDescent="0.25">
      <c r="Q156" s="269"/>
    </row>
    <row r="157" spans="17:17" s="81" customFormat="1" x14ac:dyDescent="0.25">
      <c r="Q157" s="269"/>
    </row>
    <row r="158" spans="17:17" s="81" customFormat="1" x14ac:dyDescent="0.25">
      <c r="Q158" s="269"/>
    </row>
    <row r="159" spans="17:17" s="81" customFormat="1" x14ac:dyDescent="0.25">
      <c r="Q159" s="269"/>
    </row>
    <row r="160" spans="17:17" s="81" customFormat="1" x14ac:dyDescent="0.25">
      <c r="Q160" s="269"/>
    </row>
    <row r="161" spans="17:17" s="81" customFormat="1" x14ac:dyDescent="0.25">
      <c r="Q161" s="269"/>
    </row>
    <row r="162" spans="17:17" s="81" customFormat="1" x14ac:dyDescent="0.25">
      <c r="Q162" s="269"/>
    </row>
    <row r="163" spans="17:17" s="81" customFormat="1" x14ac:dyDescent="0.25">
      <c r="Q163" s="269"/>
    </row>
    <row r="164" spans="17:17" s="81" customFormat="1" x14ac:dyDescent="0.25">
      <c r="Q164" s="269"/>
    </row>
    <row r="165" spans="17:17" s="81" customFormat="1" x14ac:dyDescent="0.25">
      <c r="Q165" s="269"/>
    </row>
    <row r="166" spans="17:17" s="81" customFormat="1" x14ac:dyDescent="0.25">
      <c r="Q166" s="269"/>
    </row>
    <row r="167" spans="17:17" s="81" customFormat="1" x14ac:dyDescent="0.25">
      <c r="Q167" s="269"/>
    </row>
    <row r="168" spans="17:17" s="81" customFormat="1" x14ac:dyDescent="0.25">
      <c r="Q168" s="269"/>
    </row>
    <row r="169" spans="17:17" s="81" customFormat="1" x14ac:dyDescent="0.25">
      <c r="Q169" s="269"/>
    </row>
    <row r="170" spans="17:17" s="81" customFormat="1" x14ac:dyDescent="0.25">
      <c r="Q170" s="269"/>
    </row>
    <row r="171" spans="17:17" s="81" customFormat="1" x14ac:dyDescent="0.25">
      <c r="Q171" s="269"/>
    </row>
    <row r="172" spans="17:17" s="81" customFormat="1" x14ac:dyDescent="0.25">
      <c r="Q172" s="269"/>
    </row>
    <row r="173" spans="17:17" s="81" customFormat="1" x14ac:dyDescent="0.25">
      <c r="Q173" s="269"/>
    </row>
    <row r="174" spans="17:17" s="81" customFormat="1" x14ac:dyDescent="0.25">
      <c r="Q174" s="269"/>
    </row>
    <row r="175" spans="17:17" s="81" customFormat="1" x14ac:dyDescent="0.25">
      <c r="Q175" s="269"/>
    </row>
    <row r="176" spans="17:17" s="81" customFormat="1" x14ac:dyDescent="0.25">
      <c r="Q176" s="269"/>
    </row>
    <row r="177" spans="17:17" s="81" customFormat="1" x14ac:dyDescent="0.25">
      <c r="Q177" s="269"/>
    </row>
    <row r="178" spans="17:17" s="81" customFormat="1" x14ac:dyDescent="0.25">
      <c r="Q178" s="269"/>
    </row>
    <row r="179" spans="17:17" s="81" customFormat="1" x14ac:dyDescent="0.25">
      <c r="Q179" s="269"/>
    </row>
    <row r="180" spans="17:17" s="81" customFormat="1" x14ac:dyDescent="0.25">
      <c r="Q180" s="269"/>
    </row>
    <row r="181" spans="17:17" s="81" customFormat="1" x14ac:dyDescent="0.25">
      <c r="Q181" s="269"/>
    </row>
    <row r="182" spans="17:17" s="81" customFormat="1" x14ac:dyDescent="0.25">
      <c r="Q182" s="269"/>
    </row>
    <row r="183" spans="17:17" s="81" customFormat="1" x14ac:dyDescent="0.25">
      <c r="Q183" s="269"/>
    </row>
    <row r="184" spans="17:17" s="81" customFormat="1" x14ac:dyDescent="0.25">
      <c r="Q184" s="269"/>
    </row>
    <row r="185" spans="17:17" s="81" customFormat="1" x14ac:dyDescent="0.25">
      <c r="Q185" s="269"/>
    </row>
    <row r="186" spans="17:17" s="81" customFormat="1" x14ac:dyDescent="0.25">
      <c r="Q186" s="269"/>
    </row>
    <row r="187" spans="17:17" s="81" customFormat="1" x14ac:dyDescent="0.25">
      <c r="Q187" s="269"/>
    </row>
    <row r="188" spans="17:17" s="81" customFormat="1" x14ac:dyDescent="0.25">
      <c r="Q188" s="269"/>
    </row>
    <row r="189" spans="17:17" s="81" customFormat="1" x14ac:dyDescent="0.25">
      <c r="Q189" s="269"/>
    </row>
    <row r="190" spans="17:17" s="81" customFormat="1" x14ac:dyDescent="0.25">
      <c r="Q190" s="269"/>
    </row>
    <row r="191" spans="17:17" s="81" customFormat="1" x14ac:dyDescent="0.25">
      <c r="Q191" s="269"/>
    </row>
    <row r="192" spans="17:17" s="81" customFormat="1" x14ac:dyDescent="0.25">
      <c r="Q192" s="269"/>
    </row>
    <row r="193" spans="17:17" s="81" customFormat="1" x14ac:dyDescent="0.25">
      <c r="Q193" s="269"/>
    </row>
    <row r="194" spans="17:17" s="81" customFormat="1" x14ac:dyDescent="0.25">
      <c r="Q194" s="269"/>
    </row>
    <row r="195" spans="17:17" s="81" customFormat="1" x14ac:dyDescent="0.25">
      <c r="Q195" s="269"/>
    </row>
    <row r="196" spans="17:17" s="81" customFormat="1" x14ac:dyDescent="0.25">
      <c r="Q196" s="269"/>
    </row>
    <row r="197" spans="17:17" s="81" customFormat="1" x14ac:dyDescent="0.25">
      <c r="Q197" s="269"/>
    </row>
    <row r="198" spans="17:17" s="81" customFormat="1" x14ac:dyDescent="0.25">
      <c r="Q198" s="269"/>
    </row>
    <row r="199" spans="17:17" s="81" customFormat="1" x14ac:dyDescent="0.25">
      <c r="Q199" s="269"/>
    </row>
    <row r="200" spans="17:17" s="81" customFormat="1" x14ac:dyDescent="0.25">
      <c r="Q200" s="269"/>
    </row>
    <row r="201" spans="17:17" s="81" customFormat="1" x14ac:dyDescent="0.25">
      <c r="Q201" s="269"/>
    </row>
    <row r="202" spans="17:17" s="81" customFormat="1" x14ac:dyDescent="0.25">
      <c r="Q202" s="269"/>
    </row>
    <row r="203" spans="17:17" s="81" customFormat="1" x14ac:dyDescent="0.25">
      <c r="Q203" s="269"/>
    </row>
    <row r="204" spans="17:17" s="81" customFormat="1" x14ac:dyDescent="0.25">
      <c r="Q204" s="269"/>
    </row>
    <row r="205" spans="17:17" s="81" customFormat="1" x14ac:dyDescent="0.25">
      <c r="Q205" s="269"/>
    </row>
    <row r="206" spans="17:17" s="81" customFormat="1" x14ac:dyDescent="0.25">
      <c r="Q206" s="269"/>
    </row>
    <row r="207" spans="17:17" s="81" customFormat="1" x14ac:dyDescent="0.25">
      <c r="Q207" s="269"/>
    </row>
    <row r="208" spans="17:17" s="81" customFormat="1" x14ac:dyDescent="0.25">
      <c r="Q208" s="269"/>
    </row>
    <row r="209" spans="17:17" s="81" customFormat="1" x14ac:dyDescent="0.25">
      <c r="Q209" s="269"/>
    </row>
    <row r="210" spans="17:17" s="81" customFormat="1" x14ac:dyDescent="0.25">
      <c r="Q210" s="269"/>
    </row>
    <row r="211" spans="17:17" s="81" customFormat="1" x14ac:dyDescent="0.25">
      <c r="Q211" s="269"/>
    </row>
    <row r="212" spans="17:17" s="81" customFormat="1" x14ac:dyDescent="0.25">
      <c r="Q212" s="269"/>
    </row>
    <row r="213" spans="17:17" s="81" customFormat="1" x14ac:dyDescent="0.25">
      <c r="Q213" s="269"/>
    </row>
    <row r="214" spans="17:17" s="81" customFormat="1" x14ac:dyDescent="0.25">
      <c r="Q214" s="269"/>
    </row>
    <row r="215" spans="17:17" s="81" customFormat="1" x14ac:dyDescent="0.25">
      <c r="Q215" s="269"/>
    </row>
    <row r="216" spans="17:17" s="81" customFormat="1" x14ac:dyDescent="0.25">
      <c r="Q216" s="269"/>
    </row>
    <row r="217" spans="17:17" s="81" customFormat="1" x14ac:dyDescent="0.25">
      <c r="Q217" s="269"/>
    </row>
    <row r="218" spans="17:17" s="81" customFormat="1" x14ac:dyDescent="0.25">
      <c r="Q218" s="269"/>
    </row>
    <row r="219" spans="17:17" s="81" customFormat="1" x14ac:dyDescent="0.25">
      <c r="Q219" s="269"/>
    </row>
    <row r="220" spans="17:17" s="81" customFormat="1" x14ac:dyDescent="0.25">
      <c r="Q220" s="269"/>
    </row>
    <row r="221" spans="17:17" s="81" customFormat="1" x14ac:dyDescent="0.25">
      <c r="Q221" s="269"/>
    </row>
    <row r="222" spans="17:17" s="81" customFormat="1" x14ac:dyDescent="0.25">
      <c r="Q222" s="269"/>
    </row>
    <row r="223" spans="17:17" s="81" customFormat="1" x14ac:dyDescent="0.25">
      <c r="Q223" s="269"/>
    </row>
    <row r="224" spans="17:17" s="81" customFormat="1" x14ac:dyDescent="0.25">
      <c r="Q224" s="269"/>
    </row>
    <row r="225" spans="17:17" s="81" customFormat="1" x14ac:dyDescent="0.25">
      <c r="Q225" s="269"/>
    </row>
    <row r="226" spans="17:17" s="81" customFormat="1" x14ac:dyDescent="0.25">
      <c r="Q226" s="269"/>
    </row>
    <row r="227" spans="17:17" s="81" customFormat="1" x14ac:dyDescent="0.25">
      <c r="Q227" s="269"/>
    </row>
    <row r="228" spans="17:17" s="81" customFormat="1" x14ac:dyDescent="0.25">
      <c r="Q228" s="269"/>
    </row>
    <row r="229" spans="17:17" s="81" customFormat="1" x14ac:dyDescent="0.25">
      <c r="Q229" s="269"/>
    </row>
    <row r="230" spans="17:17" s="81" customFormat="1" x14ac:dyDescent="0.25">
      <c r="Q230" s="269"/>
    </row>
    <row r="231" spans="17:17" s="81" customFormat="1" x14ac:dyDescent="0.25">
      <c r="Q231" s="269"/>
    </row>
    <row r="232" spans="17:17" s="81" customFormat="1" x14ac:dyDescent="0.25">
      <c r="Q232" s="269"/>
    </row>
    <row r="233" spans="17:17" s="81" customFormat="1" x14ac:dyDescent="0.25">
      <c r="Q233" s="269"/>
    </row>
    <row r="234" spans="17:17" s="81" customFormat="1" x14ac:dyDescent="0.25">
      <c r="Q234" s="269"/>
    </row>
    <row r="235" spans="17:17" s="81" customFormat="1" x14ac:dyDescent="0.25">
      <c r="Q235" s="269"/>
    </row>
    <row r="236" spans="17:17" s="81" customFormat="1" x14ac:dyDescent="0.25">
      <c r="Q236" s="269"/>
    </row>
    <row r="237" spans="17:17" s="81" customFormat="1" x14ac:dyDescent="0.25">
      <c r="Q237" s="269"/>
    </row>
    <row r="238" spans="17:17" s="81" customFormat="1" x14ac:dyDescent="0.25">
      <c r="Q238" s="269"/>
    </row>
    <row r="239" spans="17:17" s="81" customFormat="1" x14ac:dyDescent="0.25">
      <c r="Q239" s="269"/>
    </row>
    <row r="240" spans="17:17" s="81" customFormat="1" x14ac:dyDescent="0.25">
      <c r="Q240" s="269"/>
    </row>
    <row r="241" spans="17:17" s="81" customFormat="1" x14ac:dyDescent="0.25">
      <c r="Q241" s="269"/>
    </row>
    <row r="242" spans="17:17" s="81" customFormat="1" x14ac:dyDescent="0.25">
      <c r="Q242" s="269"/>
    </row>
    <row r="243" spans="17:17" s="81" customFormat="1" x14ac:dyDescent="0.25">
      <c r="Q243" s="269"/>
    </row>
    <row r="244" spans="17:17" s="81" customFormat="1" x14ac:dyDescent="0.25">
      <c r="Q244" s="269"/>
    </row>
    <row r="245" spans="17:17" s="81" customFormat="1" x14ac:dyDescent="0.25">
      <c r="Q245" s="269"/>
    </row>
    <row r="246" spans="17:17" s="81" customFormat="1" x14ac:dyDescent="0.25">
      <c r="Q246" s="269"/>
    </row>
    <row r="247" spans="17:17" s="81" customFormat="1" x14ac:dyDescent="0.25">
      <c r="Q247" s="269"/>
    </row>
    <row r="248" spans="17:17" s="81" customFormat="1" x14ac:dyDescent="0.25">
      <c r="Q248" s="269"/>
    </row>
    <row r="249" spans="17:17" s="81" customFormat="1" x14ac:dyDescent="0.25">
      <c r="Q249" s="269"/>
    </row>
    <row r="250" spans="17:17" s="81" customFormat="1" x14ac:dyDescent="0.25">
      <c r="Q250" s="269"/>
    </row>
    <row r="251" spans="17:17" s="81" customFormat="1" x14ac:dyDescent="0.25">
      <c r="Q251" s="269"/>
    </row>
    <row r="252" spans="17:17" s="81" customFormat="1" x14ac:dyDescent="0.25">
      <c r="Q252" s="269"/>
    </row>
    <row r="253" spans="17:17" s="81" customFormat="1" x14ac:dyDescent="0.25">
      <c r="Q253" s="269"/>
    </row>
    <row r="254" spans="17:17" s="81" customFormat="1" x14ac:dyDescent="0.25">
      <c r="Q254" s="269"/>
    </row>
    <row r="255" spans="17:17" s="81" customFormat="1" x14ac:dyDescent="0.25">
      <c r="Q255" s="269"/>
    </row>
    <row r="256" spans="17:17" s="81" customFormat="1" x14ac:dyDescent="0.25">
      <c r="Q256" s="269"/>
    </row>
    <row r="257" spans="17:17" s="81" customFormat="1" x14ac:dyDescent="0.25">
      <c r="Q257" s="269"/>
    </row>
    <row r="258" spans="17:17" s="81" customFormat="1" x14ac:dyDescent="0.25">
      <c r="Q258" s="269"/>
    </row>
    <row r="259" spans="17:17" s="81" customFormat="1" x14ac:dyDescent="0.25">
      <c r="Q259" s="269"/>
    </row>
    <row r="260" spans="17:17" s="81" customFormat="1" x14ac:dyDescent="0.25">
      <c r="Q260" s="269"/>
    </row>
    <row r="261" spans="17:17" s="81" customFormat="1" x14ac:dyDescent="0.25">
      <c r="Q261" s="269"/>
    </row>
    <row r="262" spans="17:17" s="81" customFormat="1" x14ac:dyDescent="0.25">
      <c r="Q262" s="269"/>
    </row>
    <row r="263" spans="17:17" s="81" customFormat="1" x14ac:dyDescent="0.25">
      <c r="Q263" s="269"/>
    </row>
    <row r="264" spans="17:17" s="81" customFormat="1" x14ac:dyDescent="0.25">
      <c r="Q264" s="269"/>
    </row>
    <row r="265" spans="17:17" s="81" customFormat="1" x14ac:dyDescent="0.25">
      <c r="Q265" s="269"/>
    </row>
    <row r="266" spans="17:17" s="81" customFormat="1" x14ac:dyDescent="0.25">
      <c r="Q266" s="269"/>
    </row>
    <row r="267" spans="17:17" s="81" customFormat="1" x14ac:dyDescent="0.25">
      <c r="Q267" s="269"/>
    </row>
    <row r="268" spans="17:17" s="81" customFormat="1" x14ac:dyDescent="0.25">
      <c r="Q268" s="269"/>
    </row>
    <row r="269" spans="17:17" s="81" customFormat="1" x14ac:dyDescent="0.25">
      <c r="Q269" s="269"/>
    </row>
    <row r="270" spans="17:17" s="81" customFormat="1" x14ac:dyDescent="0.25">
      <c r="Q270" s="269"/>
    </row>
    <row r="271" spans="17:17" s="81" customFormat="1" x14ac:dyDescent="0.25">
      <c r="Q271" s="269"/>
    </row>
    <row r="272" spans="17:17" s="81" customFormat="1" x14ac:dyDescent="0.25">
      <c r="Q272" s="269"/>
    </row>
    <row r="273" spans="17:17" s="81" customFormat="1" x14ac:dyDescent="0.25">
      <c r="Q273" s="269"/>
    </row>
    <row r="274" spans="17:17" s="81" customFormat="1" x14ac:dyDescent="0.25">
      <c r="Q274" s="269"/>
    </row>
    <row r="275" spans="17:17" s="81" customFormat="1" x14ac:dyDescent="0.25">
      <c r="Q275" s="269"/>
    </row>
    <row r="276" spans="17:17" s="81" customFormat="1" x14ac:dyDescent="0.25">
      <c r="Q276" s="269"/>
    </row>
    <row r="277" spans="17:17" s="81" customFormat="1" x14ac:dyDescent="0.25">
      <c r="Q277" s="269"/>
    </row>
    <row r="278" spans="17:17" s="81" customFormat="1" x14ac:dyDescent="0.25">
      <c r="Q278" s="269"/>
    </row>
    <row r="279" spans="17:17" s="81" customFormat="1" x14ac:dyDescent="0.25">
      <c r="Q279" s="269"/>
    </row>
    <row r="280" spans="17:17" s="81" customFormat="1" x14ac:dyDescent="0.25">
      <c r="Q280" s="269"/>
    </row>
    <row r="281" spans="17:17" s="81" customFormat="1" x14ac:dyDescent="0.25">
      <c r="Q281" s="269"/>
    </row>
    <row r="282" spans="17:17" s="81" customFormat="1" x14ac:dyDescent="0.25">
      <c r="Q282" s="269"/>
    </row>
    <row r="283" spans="17:17" s="81" customFormat="1" x14ac:dyDescent="0.25">
      <c r="Q283" s="269"/>
    </row>
    <row r="284" spans="17:17" s="81" customFormat="1" x14ac:dyDescent="0.25">
      <c r="Q284" s="269"/>
    </row>
    <row r="285" spans="17:17" s="81" customFormat="1" x14ac:dyDescent="0.25">
      <c r="Q285" s="269"/>
    </row>
    <row r="286" spans="17:17" s="81" customFormat="1" x14ac:dyDescent="0.25">
      <c r="Q286" s="269"/>
    </row>
    <row r="287" spans="17:17" s="81" customFormat="1" x14ac:dyDescent="0.25">
      <c r="Q287" s="269"/>
    </row>
    <row r="288" spans="17:17" s="81" customFormat="1" x14ac:dyDescent="0.25">
      <c r="Q288" s="269"/>
    </row>
    <row r="289" spans="17:17" s="81" customFormat="1" x14ac:dyDescent="0.25">
      <c r="Q289" s="269"/>
    </row>
    <row r="290" spans="17:17" s="81" customFormat="1" x14ac:dyDescent="0.25">
      <c r="Q290" s="269"/>
    </row>
    <row r="291" spans="17:17" s="81" customFormat="1" x14ac:dyDescent="0.25">
      <c r="Q291" s="269"/>
    </row>
    <row r="292" spans="17:17" s="81" customFormat="1" x14ac:dyDescent="0.25">
      <c r="Q292" s="269"/>
    </row>
    <row r="293" spans="17:17" s="81" customFormat="1" x14ac:dyDescent="0.25">
      <c r="Q293" s="269"/>
    </row>
    <row r="294" spans="17:17" s="81" customFormat="1" x14ac:dyDescent="0.25">
      <c r="Q294" s="269"/>
    </row>
    <row r="295" spans="17:17" s="81" customFormat="1" x14ac:dyDescent="0.25">
      <c r="Q295" s="269"/>
    </row>
    <row r="296" spans="17:17" s="81" customFormat="1" x14ac:dyDescent="0.25">
      <c r="Q296" s="269"/>
    </row>
    <row r="297" spans="17:17" s="81" customFormat="1" x14ac:dyDescent="0.25">
      <c r="Q297" s="269"/>
    </row>
    <row r="298" spans="17:17" s="81" customFormat="1" x14ac:dyDescent="0.25">
      <c r="Q298" s="269"/>
    </row>
    <row r="299" spans="17:17" s="81" customFormat="1" x14ac:dyDescent="0.25">
      <c r="Q299" s="269"/>
    </row>
    <row r="300" spans="17:17" s="81" customFormat="1" x14ac:dyDescent="0.25">
      <c r="Q300" s="269"/>
    </row>
    <row r="301" spans="17:17" s="81" customFormat="1" x14ac:dyDescent="0.25">
      <c r="Q301" s="269"/>
    </row>
    <row r="302" spans="17:17" s="81" customFormat="1" x14ac:dyDescent="0.25">
      <c r="Q302" s="269"/>
    </row>
    <row r="303" spans="17:17" s="81" customFormat="1" x14ac:dyDescent="0.25">
      <c r="Q303" s="269"/>
    </row>
    <row r="304" spans="17:17" s="81" customFormat="1" x14ac:dyDescent="0.25">
      <c r="Q304" s="269"/>
    </row>
    <row r="305" spans="17:17" s="81" customFormat="1" x14ac:dyDescent="0.25">
      <c r="Q305" s="269"/>
    </row>
    <row r="306" spans="17:17" s="81" customFormat="1" x14ac:dyDescent="0.25">
      <c r="Q306" s="269"/>
    </row>
    <row r="307" spans="17:17" s="81" customFormat="1" x14ac:dyDescent="0.25">
      <c r="Q307" s="269"/>
    </row>
    <row r="308" spans="17:17" s="81" customFormat="1" x14ac:dyDescent="0.25">
      <c r="Q308" s="269"/>
    </row>
    <row r="309" spans="17:17" s="81" customFormat="1" x14ac:dyDescent="0.25">
      <c r="Q309" s="269"/>
    </row>
    <row r="310" spans="17:17" s="81" customFormat="1" x14ac:dyDescent="0.25">
      <c r="Q310" s="269"/>
    </row>
    <row r="311" spans="17:17" s="81" customFormat="1" x14ac:dyDescent="0.25">
      <c r="Q311" s="269"/>
    </row>
    <row r="312" spans="17:17" s="81" customFormat="1" x14ac:dyDescent="0.25">
      <c r="Q312" s="269"/>
    </row>
    <row r="313" spans="17:17" s="81" customFormat="1" x14ac:dyDescent="0.25">
      <c r="Q313" s="269"/>
    </row>
    <row r="314" spans="17:17" s="81" customFormat="1" x14ac:dyDescent="0.25">
      <c r="Q314" s="269"/>
    </row>
    <row r="315" spans="17:17" s="81" customFormat="1" x14ac:dyDescent="0.25">
      <c r="Q315" s="269"/>
    </row>
    <row r="316" spans="17:17" s="81" customFormat="1" x14ac:dyDescent="0.25">
      <c r="Q316" s="269"/>
    </row>
    <row r="317" spans="17:17" s="81" customFormat="1" x14ac:dyDescent="0.25">
      <c r="Q317" s="269"/>
    </row>
    <row r="318" spans="17:17" s="81" customFormat="1" x14ac:dyDescent="0.25">
      <c r="Q318" s="269"/>
    </row>
    <row r="319" spans="17:17" s="81" customFormat="1" x14ac:dyDescent="0.25">
      <c r="Q319" s="269"/>
    </row>
    <row r="320" spans="17:17" s="81" customFormat="1" x14ac:dyDescent="0.25">
      <c r="Q320" s="269"/>
    </row>
    <row r="321" spans="17:17" s="81" customFormat="1" x14ac:dyDescent="0.25">
      <c r="Q321" s="269"/>
    </row>
    <row r="322" spans="17:17" s="81" customFormat="1" x14ac:dyDescent="0.25">
      <c r="Q322" s="269"/>
    </row>
    <row r="323" spans="17:17" s="81" customFormat="1" x14ac:dyDescent="0.25">
      <c r="Q323" s="269"/>
    </row>
    <row r="324" spans="17:17" s="81" customFormat="1" x14ac:dyDescent="0.25">
      <c r="Q324" s="269"/>
    </row>
    <row r="325" spans="17:17" s="81" customFormat="1" x14ac:dyDescent="0.25">
      <c r="Q325" s="269"/>
    </row>
    <row r="326" spans="17:17" s="81" customFormat="1" x14ac:dyDescent="0.25">
      <c r="Q326" s="269"/>
    </row>
    <row r="327" spans="17:17" s="81" customFormat="1" x14ac:dyDescent="0.25">
      <c r="Q327" s="269"/>
    </row>
    <row r="328" spans="17:17" s="81" customFormat="1" x14ac:dyDescent="0.25">
      <c r="Q328" s="269"/>
    </row>
    <row r="329" spans="17:17" s="81" customFormat="1" x14ac:dyDescent="0.25">
      <c r="Q329" s="269"/>
    </row>
    <row r="330" spans="17:17" s="81" customFormat="1" x14ac:dyDescent="0.25">
      <c r="Q330" s="269"/>
    </row>
    <row r="331" spans="17:17" s="81" customFormat="1" x14ac:dyDescent="0.25">
      <c r="Q331" s="269"/>
    </row>
    <row r="332" spans="17:17" s="81" customFormat="1" x14ac:dyDescent="0.25">
      <c r="Q332" s="269"/>
    </row>
    <row r="333" spans="17:17" s="81" customFormat="1" x14ac:dyDescent="0.25">
      <c r="Q333" s="269"/>
    </row>
    <row r="334" spans="17:17" s="81" customFormat="1" x14ac:dyDescent="0.25">
      <c r="Q334" s="269"/>
    </row>
    <row r="335" spans="17:17" s="81" customFormat="1" x14ac:dyDescent="0.25">
      <c r="Q335" s="269"/>
    </row>
    <row r="336" spans="17:17" s="81" customFormat="1" x14ac:dyDescent="0.25">
      <c r="Q336" s="269"/>
    </row>
    <row r="337" spans="17:17" s="81" customFormat="1" x14ac:dyDescent="0.25">
      <c r="Q337" s="269"/>
    </row>
    <row r="338" spans="17:17" s="81" customFormat="1" x14ac:dyDescent="0.25">
      <c r="Q338" s="269"/>
    </row>
    <row r="339" spans="17:17" s="81" customFormat="1" x14ac:dyDescent="0.25">
      <c r="Q339" s="269"/>
    </row>
    <row r="340" spans="17:17" s="81" customFormat="1" x14ac:dyDescent="0.25">
      <c r="Q340" s="269"/>
    </row>
    <row r="341" spans="17:17" s="81" customFormat="1" x14ac:dyDescent="0.25">
      <c r="Q341" s="269"/>
    </row>
    <row r="342" spans="17:17" s="81" customFormat="1" x14ac:dyDescent="0.25">
      <c r="Q342" s="269"/>
    </row>
    <row r="343" spans="17:17" s="81" customFormat="1" x14ac:dyDescent="0.25">
      <c r="Q343" s="269"/>
    </row>
    <row r="344" spans="17:17" s="81" customFormat="1" x14ac:dyDescent="0.25">
      <c r="Q344" s="269"/>
    </row>
    <row r="345" spans="17:17" s="81" customFormat="1" x14ac:dyDescent="0.25">
      <c r="Q345" s="269"/>
    </row>
    <row r="346" spans="17:17" s="81" customFormat="1" x14ac:dyDescent="0.25">
      <c r="Q346" s="269"/>
    </row>
    <row r="347" spans="17:17" s="81" customFormat="1" x14ac:dyDescent="0.25">
      <c r="Q347" s="269"/>
    </row>
    <row r="348" spans="17:17" s="81" customFormat="1" x14ac:dyDescent="0.25">
      <c r="Q348" s="269"/>
    </row>
    <row r="349" spans="17:17" s="81" customFormat="1" x14ac:dyDescent="0.25">
      <c r="Q349" s="269"/>
    </row>
    <row r="350" spans="17:17" s="81" customFormat="1" x14ac:dyDescent="0.25">
      <c r="Q350" s="269"/>
    </row>
    <row r="351" spans="17:17" s="81" customFormat="1" x14ac:dyDescent="0.25">
      <c r="Q351" s="269"/>
    </row>
    <row r="352" spans="17:17" s="81" customFormat="1" x14ac:dyDescent="0.25">
      <c r="Q352" s="269"/>
    </row>
    <row r="353" spans="17:17" s="81" customFormat="1" x14ac:dyDescent="0.25">
      <c r="Q353" s="269"/>
    </row>
    <row r="354" spans="17:17" s="81" customFormat="1" x14ac:dyDescent="0.25">
      <c r="Q354" s="269"/>
    </row>
    <row r="355" spans="17:17" s="81" customFormat="1" x14ac:dyDescent="0.25">
      <c r="Q355" s="269"/>
    </row>
    <row r="356" spans="17:17" s="81" customFormat="1" x14ac:dyDescent="0.25">
      <c r="Q356" s="269"/>
    </row>
    <row r="357" spans="17:17" s="81" customFormat="1" x14ac:dyDescent="0.25">
      <c r="Q357" s="269"/>
    </row>
    <row r="358" spans="17:17" s="81" customFormat="1" x14ac:dyDescent="0.25">
      <c r="Q358" s="269"/>
    </row>
    <row r="359" spans="17:17" s="81" customFormat="1" x14ac:dyDescent="0.25">
      <c r="Q359" s="269"/>
    </row>
    <row r="360" spans="17:17" s="81" customFormat="1" x14ac:dyDescent="0.25">
      <c r="Q360" s="269"/>
    </row>
    <row r="361" spans="17:17" s="81" customFormat="1" x14ac:dyDescent="0.25">
      <c r="Q361" s="269"/>
    </row>
    <row r="362" spans="17:17" s="81" customFormat="1" x14ac:dyDescent="0.25">
      <c r="Q362" s="269"/>
    </row>
    <row r="363" spans="17:17" s="81" customFormat="1" x14ac:dyDescent="0.25">
      <c r="Q363" s="269"/>
    </row>
    <row r="364" spans="17:17" s="81" customFormat="1" x14ac:dyDescent="0.25">
      <c r="Q364" s="269"/>
    </row>
    <row r="365" spans="17:17" s="81" customFormat="1" x14ac:dyDescent="0.25">
      <c r="Q365" s="269"/>
    </row>
    <row r="366" spans="17:17" s="81" customFormat="1" x14ac:dyDescent="0.25">
      <c r="Q366" s="269"/>
    </row>
    <row r="367" spans="17:17" s="81" customFormat="1" x14ac:dyDescent="0.25">
      <c r="Q367" s="269"/>
    </row>
    <row r="368" spans="17:17" s="81" customFormat="1" x14ac:dyDescent="0.25">
      <c r="Q368" s="269"/>
    </row>
    <row r="369" spans="17:17" s="81" customFormat="1" x14ac:dyDescent="0.25">
      <c r="Q369" s="269"/>
    </row>
    <row r="370" spans="17:17" s="81" customFormat="1" x14ac:dyDescent="0.25">
      <c r="Q370" s="269"/>
    </row>
    <row r="371" spans="17:17" s="81" customFormat="1" x14ac:dyDescent="0.25">
      <c r="Q371" s="269"/>
    </row>
    <row r="372" spans="17:17" s="81" customFormat="1" x14ac:dyDescent="0.25">
      <c r="Q372" s="269"/>
    </row>
    <row r="373" spans="17:17" s="81" customFormat="1" x14ac:dyDescent="0.25">
      <c r="Q373" s="269"/>
    </row>
    <row r="374" spans="17:17" s="81" customFormat="1" x14ac:dyDescent="0.25">
      <c r="Q374" s="269"/>
    </row>
    <row r="375" spans="17:17" s="81" customFormat="1" x14ac:dyDescent="0.25">
      <c r="Q375" s="269"/>
    </row>
    <row r="376" spans="17:17" s="81" customFormat="1" x14ac:dyDescent="0.25">
      <c r="Q376" s="269"/>
    </row>
    <row r="377" spans="17:17" s="81" customFormat="1" x14ac:dyDescent="0.25">
      <c r="Q377" s="269"/>
    </row>
    <row r="378" spans="17:17" s="81" customFormat="1" x14ac:dyDescent="0.25">
      <c r="Q378" s="269"/>
    </row>
    <row r="379" spans="17:17" s="81" customFormat="1" x14ac:dyDescent="0.25">
      <c r="Q379" s="269"/>
    </row>
    <row r="380" spans="17:17" s="81" customFormat="1" x14ac:dyDescent="0.25">
      <c r="Q380" s="269"/>
    </row>
    <row r="381" spans="17:17" s="81" customFormat="1" x14ac:dyDescent="0.25">
      <c r="Q381" s="269"/>
    </row>
    <row r="382" spans="17:17" s="81" customFormat="1" x14ac:dyDescent="0.25">
      <c r="Q382" s="269"/>
    </row>
    <row r="383" spans="17:17" s="81" customFormat="1" x14ac:dyDescent="0.25">
      <c r="Q383" s="269"/>
    </row>
    <row r="384" spans="17:17" s="81" customFormat="1" x14ac:dyDescent="0.25">
      <c r="Q384" s="269"/>
    </row>
    <row r="385" spans="17:17" s="81" customFormat="1" x14ac:dyDescent="0.25">
      <c r="Q385" s="269"/>
    </row>
    <row r="386" spans="17:17" s="81" customFormat="1" x14ac:dyDescent="0.25">
      <c r="Q386" s="269"/>
    </row>
    <row r="387" spans="17:17" s="81" customFormat="1" x14ac:dyDescent="0.25">
      <c r="Q387" s="269"/>
    </row>
    <row r="388" spans="17:17" s="81" customFormat="1" x14ac:dyDescent="0.25">
      <c r="Q388" s="269"/>
    </row>
    <row r="389" spans="17:17" s="81" customFormat="1" x14ac:dyDescent="0.25">
      <c r="Q389" s="269"/>
    </row>
    <row r="390" spans="17:17" s="81" customFormat="1" x14ac:dyDescent="0.25">
      <c r="Q390" s="269"/>
    </row>
    <row r="391" spans="17:17" s="81" customFormat="1" x14ac:dyDescent="0.25">
      <c r="Q391" s="269"/>
    </row>
    <row r="392" spans="17:17" s="81" customFormat="1" x14ac:dyDescent="0.25">
      <c r="Q392" s="269"/>
    </row>
    <row r="393" spans="17:17" s="81" customFormat="1" x14ac:dyDescent="0.25">
      <c r="Q393" s="269"/>
    </row>
    <row r="394" spans="17:17" s="81" customFormat="1" x14ac:dyDescent="0.25">
      <c r="Q394" s="269"/>
    </row>
    <row r="395" spans="17:17" s="81" customFormat="1" x14ac:dyDescent="0.25">
      <c r="Q395" s="269"/>
    </row>
    <row r="396" spans="17:17" s="81" customFormat="1" x14ac:dyDescent="0.25">
      <c r="Q396" s="269"/>
    </row>
    <row r="397" spans="17:17" s="81" customFormat="1" x14ac:dyDescent="0.25">
      <c r="Q397" s="269"/>
    </row>
    <row r="398" spans="17:17" s="81" customFormat="1" x14ac:dyDescent="0.25">
      <c r="Q398" s="269"/>
    </row>
    <row r="399" spans="17:17" s="81" customFormat="1" x14ac:dyDescent="0.25">
      <c r="Q399" s="269"/>
    </row>
    <row r="400" spans="17:17" s="81" customFormat="1" x14ac:dyDescent="0.25">
      <c r="Q400" s="269"/>
    </row>
    <row r="401" spans="17:17" s="81" customFormat="1" x14ac:dyDescent="0.25">
      <c r="Q401" s="269"/>
    </row>
    <row r="402" spans="17:17" s="81" customFormat="1" x14ac:dyDescent="0.25">
      <c r="Q402" s="269"/>
    </row>
    <row r="403" spans="17:17" s="81" customFormat="1" x14ac:dyDescent="0.25">
      <c r="Q403" s="269"/>
    </row>
    <row r="404" spans="17:17" s="81" customFormat="1" x14ac:dyDescent="0.25">
      <c r="Q404" s="269"/>
    </row>
    <row r="405" spans="17:17" s="81" customFormat="1" x14ac:dyDescent="0.25">
      <c r="Q405" s="269"/>
    </row>
    <row r="406" spans="17:17" s="81" customFormat="1" x14ac:dyDescent="0.25">
      <c r="Q406" s="269"/>
    </row>
    <row r="407" spans="17:17" s="81" customFormat="1" x14ac:dyDescent="0.25">
      <c r="Q407" s="269"/>
    </row>
    <row r="408" spans="17:17" s="81" customFormat="1" x14ac:dyDescent="0.25">
      <c r="Q408" s="269"/>
    </row>
    <row r="409" spans="17:17" s="81" customFormat="1" x14ac:dyDescent="0.25">
      <c r="Q409" s="269"/>
    </row>
    <row r="410" spans="17:17" s="81" customFormat="1" x14ac:dyDescent="0.25">
      <c r="Q410" s="269"/>
    </row>
    <row r="411" spans="17:17" s="81" customFormat="1" x14ac:dyDescent="0.25">
      <c r="Q411" s="269"/>
    </row>
    <row r="412" spans="17:17" s="81" customFormat="1" x14ac:dyDescent="0.25">
      <c r="Q412" s="269"/>
    </row>
    <row r="413" spans="17:17" s="81" customFormat="1" x14ac:dyDescent="0.25">
      <c r="Q413" s="269"/>
    </row>
    <row r="414" spans="17:17" s="81" customFormat="1" x14ac:dyDescent="0.25">
      <c r="Q414" s="269"/>
    </row>
    <row r="415" spans="17:17" s="81" customFormat="1" x14ac:dyDescent="0.25">
      <c r="Q415" s="269"/>
    </row>
    <row r="416" spans="17:17" s="81" customFormat="1" x14ac:dyDescent="0.25">
      <c r="Q416" s="269"/>
    </row>
    <row r="417" spans="17:17" s="81" customFormat="1" x14ac:dyDescent="0.25">
      <c r="Q417" s="269"/>
    </row>
    <row r="418" spans="17:17" s="81" customFormat="1" x14ac:dyDescent="0.25">
      <c r="Q418" s="269"/>
    </row>
    <row r="419" spans="17:17" s="81" customFormat="1" x14ac:dyDescent="0.25">
      <c r="Q419" s="269"/>
    </row>
    <row r="420" spans="17:17" s="81" customFormat="1" x14ac:dyDescent="0.25">
      <c r="Q420" s="269"/>
    </row>
    <row r="421" spans="17:17" s="81" customFormat="1" x14ac:dyDescent="0.25">
      <c r="Q421" s="269"/>
    </row>
    <row r="422" spans="17:17" s="81" customFormat="1" x14ac:dyDescent="0.25">
      <c r="Q422" s="269"/>
    </row>
    <row r="423" spans="17:17" s="81" customFormat="1" x14ac:dyDescent="0.25">
      <c r="Q423" s="269"/>
    </row>
    <row r="424" spans="17:17" s="81" customFormat="1" x14ac:dyDescent="0.25">
      <c r="Q424" s="269"/>
    </row>
    <row r="425" spans="17:17" s="81" customFormat="1" x14ac:dyDescent="0.25">
      <c r="Q425" s="269"/>
    </row>
    <row r="426" spans="17:17" s="81" customFormat="1" x14ac:dyDescent="0.25">
      <c r="Q426" s="269"/>
    </row>
    <row r="427" spans="17:17" s="81" customFormat="1" x14ac:dyDescent="0.25">
      <c r="Q427" s="269"/>
    </row>
    <row r="428" spans="17:17" s="81" customFormat="1" x14ac:dyDescent="0.25">
      <c r="Q428" s="269"/>
    </row>
    <row r="429" spans="17:17" s="81" customFormat="1" x14ac:dyDescent="0.25">
      <c r="Q429" s="269"/>
    </row>
    <row r="430" spans="17:17" s="81" customFormat="1" x14ac:dyDescent="0.25">
      <c r="Q430" s="269"/>
    </row>
    <row r="431" spans="17:17" s="81" customFormat="1" x14ac:dyDescent="0.25">
      <c r="Q431" s="269"/>
    </row>
    <row r="432" spans="17:17" s="81" customFormat="1" x14ac:dyDescent="0.25">
      <c r="Q432" s="269"/>
    </row>
    <row r="433" spans="17:17" s="81" customFormat="1" x14ac:dyDescent="0.25">
      <c r="Q433" s="269"/>
    </row>
    <row r="434" spans="17:17" s="81" customFormat="1" x14ac:dyDescent="0.25">
      <c r="Q434" s="269"/>
    </row>
    <row r="435" spans="17:17" s="81" customFormat="1" x14ac:dyDescent="0.25">
      <c r="Q435" s="269"/>
    </row>
    <row r="436" spans="17:17" s="81" customFormat="1" x14ac:dyDescent="0.25">
      <c r="Q436" s="269"/>
    </row>
    <row r="437" spans="17:17" s="81" customFormat="1" x14ac:dyDescent="0.25">
      <c r="Q437" s="269"/>
    </row>
    <row r="438" spans="17:17" s="81" customFormat="1" x14ac:dyDescent="0.25">
      <c r="Q438" s="269"/>
    </row>
    <row r="439" spans="17:17" s="81" customFormat="1" x14ac:dyDescent="0.25">
      <c r="Q439" s="269"/>
    </row>
    <row r="440" spans="17:17" s="81" customFormat="1" x14ac:dyDescent="0.25">
      <c r="Q440" s="269"/>
    </row>
    <row r="441" spans="17:17" s="81" customFormat="1" x14ac:dyDescent="0.25">
      <c r="Q441" s="269"/>
    </row>
    <row r="442" spans="17:17" s="81" customFormat="1" x14ac:dyDescent="0.25">
      <c r="Q442" s="269"/>
    </row>
    <row r="443" spans="17:17" s="81" customFormat="1" x14ac:dyDescent="0.25">
      <c r="Q443" s="269"/>
    </row>
    <row r="444" spans="17:17" s="81" customFormat="1" x14ac:dyDescent="0.25">
      <c r="Q444" s="269"/>
    </row>
    <row r="445" spans="17:17" s="81" customFormat="1" x14ac:dyDescent="0.25">
      <c r="Q445" s="269"/>
    </row>
    <row r="446" spans="17:17" s="81" customFormat="1" x14ac:dyDescent="0.25">
      <c r="Q446" s="269"/>
    </row>
    <row r="447" spans="17:17" s="81" customFormat="1" x14ac:dyDescent="0.25">
      <c r="Q447" s="269"/>
    </row>
    <row r="448" spans="17:17" s="81" customFormat="1" x14ac:dyDescent="0.25">
      <c r="Q448" s="269"/>
    </row>
    <row r="449" spans="17:17" s="81" customFormat="1" x14ac:dyDescent="0.25">
      <c r="Q449" s="269"/>
    </row>
    <row r="450" spans="17:17" s="81" customFormat="1" x14ac:dyDescent="0.25">
      <c r="Q450" s="269"/>
    </row>
    <row r="451" spans="17:17" s="81" customFormat="1" x14ac:dyDescent="0.25">
      <c r="Q451" s="269"/>
    </row>
    <row r="452" spans="17:17" s="81" customFormat="1" x14ac:dyDescent="0.25">
      <c r="Q452" s="269"/>
    </row>
    <row r="453" spans="17:17" s="81" customFormat="1" x14ac:dyDescent="0.25">
      <c r="Q453" s="269"/>
    </row>
    <row r="454" spans="17:17" s="81" customFormat="1" x14ac:dyDescent="0.25">
      <c r="Q454" s="269"/>
    </row>
    <row r="455" spans="17:17" s="81" customFormat="1" x14ac:dyDescent="0.25">
      <c r="Q455" s="269"/>
    </row>
    <row r="456" spans="17:17" s="81" customFormat="1" x14ac:dyDescent="0.25">
      <c r="Q456" s="269"/>
    </row>
    <row r="457" spans="17:17" s="81" customFormat="1" x14ac:dyDescent="0.25">
      <c r="Q457" s="269"/>
    </row>
    <row r="458" spans="17:17" s="81" customFormat="1" x14ac:dyDescent="0.25">
      <c r="Q458" s="269"/>
    </row>
    <row r="459" spans="17:17" s="81" customFormat="1" x14ac:dyDescent="0.25">
      <c r="Q459" s="269"/>
    </row>
    <row r="460" spans="17:17" s="81" customFormat="1" x14ac:dyDescent="0.25">
      <c r="Q460" s="269"/>
    </row>
    <row r="461" spans="17:17" s="81" customFormat="1" x14ac:dyDescent="0.25">
      <c r="Q461" s="269"/>
    </row>
    <row r="462" spans="17:17" s="81" customFormat="1" x14ac:dyDescent="0.25">
      <c r="Q462" s="269"/>
    </row>
    <row r="463" spans="17:17" s="81" customFormat="1" x14ac:dyDescent="0.25">
      <c r="Q463" s="269"/>
    </row>
    <row r="464" spans="17:17" s="81" customFormat="1" x14ac:dyDescent="0.25">
      <c r="Q464" s="269"/>
    </row>
    <row r="465" spans="17:17" s="81" customFormat="1" x14ac:dyDescent="0.25">
      <c r="Q465" s="269"/>
    </row>
    <row r="466" spans="17:17" s="81" customFormat="1" x14ac:dyDescent="0.25">
      <c r="Q466" s="269"/>
    </row>
    <row r="467" spans="17:17" s="81" customFormat="1" x14ac:dyDescent="0.25">
      <c r="Q467" s="269"/>
    </row>
    <row r="468" spans="17:17" s="81" customFormat="1" x14ac:dyDescent="0.25">
      <c r="Q468" s="269"/>
    </row>
    <row r="469" spans="17:17" s="81" customFormat="1" x14ac:dyDescent="0.25">
      <c r="Q469" s="269"/>
    </row>
    <row r="470" spans="17:17" s="81" customFormat="1" x14ac:dyDescent="0.25">
      <c r="Q470" s="269"/>
    </row>
    <row r="471" spans="17:17" s="81" customFormat="1" x14ac:dyDescent="0.25">
      <c r="Q471" s="269"/>
    </row>
    <row r="472" spans="17:17" s="81" customFormat="1" x14ac:dyDescent="0.25">
      <c r="Q472" s="269"/>
    </row>
    <row r="473" spans="17:17" s="81" customFormat="1" x14ac:dyDescent="0.25">
      <c r="Q473" s="269"/>
    </row>
    <row r="474" spans="17:17" s="81" customFormat="1" x14ac:dyDescent="0.25">
      <c r="Q474" s="269"/>
    </row>
    <row r="475" spans="17:17" s="81" customFormat="1" x14ac:dyDescent="0.25">
      <c r="Q475" s="269"/>
    </row>
    <row r="476" spans="17:17" s="81" customFormat="1" x14ac:dyDescent="0.25">
      <c r="Q476" s="269"/>
    </row>
    <row r="477" spans="17:17" s="81" customFormat="1" x14ac:dyDescent="0.25">
      <c r="Q477" s="269"/>
    </row>
    <row r="478" spans="17:17" s="81" customFormat="1" x14ac:dyDescent="0.25">
      <c r="Q478" s="269"/>
    </row>
    <row r="479" spans="17:17" s="81" customFormat="1" x14ac:dyDescent="0.25">
      <c r="Q479" s="269"/>
    </row>
    <row r="480" spans="17:17" s="81" customFormat="1" x14ac:dyDescent="0.25">
      <c r="Q480" s="269"/>
    </row>
    <row r="481" spans="17:17" s="81" customFormat="1" x14ac:dyDescent="0.25">
      <c r="Q481" s="269"/>
    </row>
    <row r="482" spans="17:17" s="81" customFormat="1" x14ac:dyDescent="0.25">
      <c r="Q482" s="269"/>
    </row>
    <row r="483" spans="17:17" s="81" customFormat="1" x14ac:dyDescent="0.25">
      <c r="Q483" s="269"/>
    </row>
    <row r="484" spans="17:17" s="81" customFormat="1" x14ac:dyDescent="0.25">
      <c r="Q484" s="269"/>
    </row>
    <row r="485" spans="17:17" s="81" customFormat="1" x14ac:dyDescent="0.25">
      <c r="Q485" s="269"/>
    </row>
    <row r="486" spans="17:17" s="81" customFormat="1" x14ac:dyDescent="0.25">
      <c r="Q486" s="269"/>
    </row>
    <row r="487" spans="17:17" s="81" customFormat="1" x14ac:dyDescent="0.25">
      <c r="Q487" s="269"/>
    </row>
    <row r="488" spans="17:17" s="81" customFormat="1" x14ac:dyDescent="0.25">
      <c r="Q488" s="269"/>
    </row>
    <row r="489" spans="17:17" s="81" customFormat="1" x14ac:dyDescent="0.25">
      <c r="Q489" s="269"/>
    </row>
    <row r="490" spans="17:17" s="81" customFormat="1" x14ac:dyDescent="0.25">
      <c r="Q490" s="269"/>
    </row>
    <row r="491" spans="17:17" s="81" customFormat="1" x14ac:dyDescent="0.25">
      <c r="Q491" s="269"/>
    </row>
    <row r="492" spans="17:17" s="81" customFormat="1" x14ac:dyDescent="0.25">
      <c r="Q492" s="269"/>
    </row>
    <row r="493" spans="17:17" s="81" customFormat="1" x14ac:dyDescent="0.25">
      <c r="Q493" s="269"/>
    </row>
    <row r="494" spans="17:17" s="81" customFormat="1" x14ac:dyDescent="0.25">
      <c r="Q494" s="269"/>
    </row>
    <row r="495" spans="17:17" s="81" customFormat="1" x14ac:dyDescent="0.25">
      <c r="Q495" s="269"/>
    </row>
    <row r="496" spans="17:17" s="81" customFormat="1" x14ac:dyDescent="0.25">
      <c r="Q496" s="269"/>
    </row>
    <row r="497" spans="17:17" s="81" customFormat="1" x14ac:dyDescent="0.25">
      <c r="Q497" s="269"/>
    </row>
    <row r="498" spans="17:17" s="81" customFormat="1" x14ac:dyDescent="0.25">
      <c r="Q498" s="269"/>
    </row>
    <row r="499" spans="17:17" s="81" customFormat="1" x14ac:dyDescent="0.25">
      <c r="Q499" s="269"/>
    </row>
    <row r="500" spans="17:17" s="81" customFormat="1" x14ac:dyDescent="0.25">
      <c r="Q500" s="269"/>
    </row>
    <row r="501" spans="17:17" s="81" customFormat="1" x14ac:dyDescent="0.25">
      <c r="Q501" s="269"/>
    </row>
    <row r="502" spans="17:17" s="81" customFormat="1" x14ac:dyDescent="0.25">
      <c r="Q502" s="269"/>
    </row>
    <row r="503" spans="17:17" s="81" customFormat="1" x14ac:dyDescent="0.25">
      <c r="Q503" s="269"/>
    </row>
    <row r="504" spans="17:17" s="81" customFormat="1" x14ac:dyDescent="0.25">
      <c r="Q504" s="269"/>
    </row>
    <row r="505" spans="17:17" s="81" customFormat="1" x14ac:dyDescent="0.25">
      <c r="Q505" s="269"/>
    </row>
    <row r="506" spans="17:17" s="81" customFormat="1" x14ac:dyDescent="0.25">
      <c r="Q506" s="269"/>
    </row>
    <row r="507" spans="17:17" s="81" customFormat="1" x14ac:dyDescent="0.25">
      <c r="Q507" s="269"/>
    </row>
    <row r="508" spans="17:17" s="81" customFormat="1" x14ac:dyDescent="0.25">
      <c r="Q508" s="269"/>
    </row>
    <row r="509" spans="17:17" s="81" customFormat="1" x14ac:dyDescent="0.25">
      <c r="Q509" s="269"/>
    </row>
    <row r="510" spans="17:17" s="81" customFormat="1" x14ac:dyDescent="0.25">
      <c r="Q510" s="269"/>
    </row>
    <row r="511" spans="17:17" s="81" customFormat="1" x14ac:dyDescent="0.25">
      <c r="Q511" s="269"/>
    </row>
    <row r="512" spans="17:17" s="81" customFormat="1" x14ac:dyDescent="0.25">
      <c r="Q512" s="269"/>
    </row>
    <row r="513" spans="17:17" s="81" customFormat="1" x14ac:dyDescent="0.25">
      <c r="Q513" s="269"/>
    </row>
    <row r="514" spans="17:17" s="81" customFormat="1" x14ac:dyDescent="0.25">
      <c r="Q514" s="269"/>
    </row>
    <row r="515" spans="17:17" s="81" customFormat="1" x14ac:dyDescent="0.25">
      <c r="Q515" s="269"/>
    </row>
    <row r="516" spans="17:17" s="81" customFormat="1" x14ac:dyDescent="0.25">
      <c r="Q516" s="269"/>
    </row>
    <row r="517" spans="17:17" s="81" customFormat="1" x14ac:dyDescent="0.25">
      <c r="Q517" s="269"/>
    </row>
    <row r="518" spans="17:17" s="81" customFormat="1" x14ac:dyDescent="0.25">
      <c r="Q518" s="269"/>
    </row>
    <row r="519" spans="17:17" s="81" customFormat="1" x14ac:dyDescent="0.25">
      <c r="Q519" s="269"/>
    </row>
    <row r="520" spans="17:17" s="81" customFormat="1" x14ac:dyDescent="0.25">
      <c r="Q520" s="269"/>
    </row>
    <row r="521" spans="17:17" s="81" customFormat="1" x14ac:dyDescent="0.25">
      <c r="Q521" s="269"/>
    </row>
    <row r="522" spans="17:17" s="81" customFormat="1" x14ac:dyDescent="0.25">
      <c r="Q522" s="269"/>
    </row>
    <row r="523" spans="17:17" s="81" customFormat="1" x14ac:dyDescent="0.25">
      <c r="Q523" s="269"/>
    </row>
    <row r="524" spans="17:17" s="81" customFormat="1" x14ac:dyDescent="0.25">
      <c r="Q524" s="269"/>
    </row>
    <row r="525" spans="17:17" s="81" customFormat="1" x14ac:dyDescent="0.25">
      <c r="Q525" s="269"/>
    </row>
    <row r="526" spans="17:17" s="81" customFormat="1" x14ac:dyDescent="0.25">
      <c r="Q526" s="269"/>
    </row>
    <row r="527" spans="17:17" s="81" customFormat="1" x14ac:dyDescent="0.25">
      <c r="Q527" s="269"/>
    </row>
    <row r="528" spans="17:17" s="81" customFormat="1" x14ac:dyDescent="0.25">
      <c r="Q528" s="269"/>
    </row>
    <row r="529" spans="17:17" s="81" customFormat="1" x14ac:dyDescent="0.25">
      <c r="Q529" s="269"/>
    </row>
    <row r="530" spans="17:17" s="81" customFormat="1" x14ac:dyDescent="0.25">
      <c r="Q530" s="269"/>
    </row>
    <row r="531" spans="17:17" s="81" customFormat="1" x14ac:dyDescent="0.25">
      <c r="Q531" s="269"/>
    </row>
    <row r="532" spans="17:17" s="81" customFormat="1" x14ac:dyDescent="0.25">
      <c r="Q532" s="269"/>
    </row>
    <row r="533" spans="17:17" s="81" customFormat="1" x14ac:dyDescent="0.25">
      <c r="Q533" s="269"/>
    </row>
    <row r="534" spans="17:17" s="81" customFormat="1" x14ac:dyDescent="0.25">
      <c r="Q534" s="269"/>
    </row>
    <row r="535" spans="17:17" s="81" customFormat="1" x14ac:dyDescent="0.25">
      <c r="Q535" s="269"/>
    </row>
    <row r="536" spans="17:17" s="81" customFormat="1" x14ac:dyDescent="0.25">
      <c r="Q536" s="269"/>
    </row>
    <row r="537" spans="17:17" s="81" customFormat="1" x14ac:dyDescent="0.25">
      <c r="Q537" s="269"/>
    </row>
    <row r="538" spans="17:17" s="81" customFormat="1" x14ac:dyDescent="0.25">
      <c r="Q538" s="269"/>
    </row>
    <row r="539" spans="17:17" s="81" customFormat="1" x14ac:dyDescent="0.25">
      <c r="Q539" s="269"/>
    </row>
    <row r="540" spans="17:17" s="81" customFormat="1" x14ac:dyDescent="0.25">
      <c r="Q540" s="269"/>
    </row>
    <row r="541" spans="17:17" s="81" customFormat="1" x14ac:dyDescent="0.25">
      <c r="Q541" s="269"/>
    </row>
    <row r="542" spans="17:17" s="81" customFormat="1" x14ac:dyDescent="0.25">
      <c r="Q542" s="269"/>
    </row>
    <row r="543" spans="17:17" s="81" customFormat="1" x14ac:dyDescent="0.25">
      <c r="Q543" s="269"/>
    </row>
    <row r="544" spans="17:17" s="81" customFormat="1" x14ac:dyDescent="0.25">
      <c r="Q544" s="269"/>
    </row>
    <row r="545" spans="17:17" s="81" customFormat="1" x14ac:dyDescent="0.25">
      <c r="Q545" s="269"/>
    </row>
    <row r="546" spans="17:17" s="81" customFormat="1" x14ac:dyDescent="0.25">
      <c r="Q546" s="269"/>
    </row>
    <row r="547" spans="17:17" s="81" customFormat="1" x14ac:dyDescent="0.25">
      <c r="Q547" s="269"/>
    </row>
    <row r="548" spans="17:17" s="81" customFormat="1" x14ac:dyDescent="0.25">
      <c r="Q548" s="269"/>
    </row>
    <row r="549" spans="17:17" s="81" customFormat="1" x14ac:dyDescent="0.25">
      <c r="Q549" s="269"/>
    </row>
    <row r="550" spans="17:17" s="81" customFormat="1" x14ac:dyDescent="0.25">
      <c r="Q550" s="269"/>
    </row>
    <row r="551" spans="17:17" s="81" customFormat="1" x14ac:dyDescent="0.25">
      <c r="Q551" s="269"/>
    </row>
    <row r="552" spans="17:17" s="81" customFormat="1" x14ac:dyDescent="0.25">
      <c r="Q552" s="269"/>
    </row>
    <row r="553" spans="17:17" s="81" customFormat="1" x14ac:dyDescent="0.25">
      <c r="Q553" s="269"/>
    </row>
    <row r="554" spans="17:17" s="81" customFormat="1" x14ac:dyDescent="0.25">
      <c r="Q554" s="269"/>
    </row>
    <row r="555" spans="17:17" s="81" customFormat="1" x14ac:dyDescent="0.25">
      <c r="Q555" s="269"/>
    </row>
    <row r="556" spans="17:17" s="81" customFormat="1" x14ac:dyDescent="0.25">
      <c r="Q556" s="269"/>
    </row>
    <row r="557" spans="17:17" s="81" customFormat="1" x14ac:dyDescent="0.25">
      <c r="Q557" s="269"/>
    </row>
    <row r="558" spans="17:17" s="81" customFormat="1" x14ac:dyDescent="0.25">
      <c r="Q558" s="269"/>
    </row>
    <row r="559" spans="17:17" s="81" customFormat="1" x14ac:dyDescent="0.25">
      <c r="Q559" s="269"/>
    </row>
    <row r="560" spans="17:17" s="81" customFormat="1" x14ac:dyDescent="0.25">
      <c r="Q560" s="269"/>
    </row>
    <row r="561" spans="17:17" s="81" customFormat="1" x14ac:dyDescent="0.25">
      <c r="Q561" s="269"/>
    </row>
    <row r="562" spans="17:17" s="81" customFormat="1" x14ac:dyDescent="0.25">
      <c r="Q562" s="269"/>
    </row>
    <row r="563" spans="17:17" s="81" customFormat="1" x14ac:dyDescent="0.25">
      <c r="Q563" s="269"/>
    </row>
    <row r="564" spans="17:17" s="81" customFormat="1" x14ac:dyDescent="0.25">
      <c r="Q564" s="269"/>
    </row>
    <row r="565" spans="17:17" s="81" customFormat="1" x14ac:dyDescent="0.25">
      <c r="Q565" s="269"/>
    </row>
    <row r="566" spans="17:17" s="81" customFormat="1" x14ac:dyDescent="0.25">
      <c r="Q566" s="269"/>
    </row>
    <row r="567" spans="17:17" s="81" customFormat="1" x14ac:dyDescent="0.25">
      <c r="Q567" s="269"/>
    </row>
    <row r="568" spans="17:17" s="81" customFormat="1" x14ac:dyDescent="0.25">
      <c r="Q568" s="269"/>
    </row>
    <row r="569" spans="17:17" s="81" customFormat="1" x14ac:dyDescent="0.25">
      <c r="Q569" s="269"/>
    </row>
    <row r="570" spans="17:17" s="81" customFormat="1" x14ac:dyDescent="0.25">
      <c r="Q570" s="269"/>
    </row>
    <row r="571" spans="17:17" s="81" customFormat="1" x14ac:dyDescent="0.25">
      <c r="Q571" s="269"/>
    </row>
    <row r="572" spans="17:17" s="81" customFormat="1" x14ac:dyDescent="0.25">
      <c r="Q572" s="269"/>
    </row>
    <row r="573" spans="17:17" s="81" customFormat="1" x14ac:dyDescent="0.25">
      <c r="Q573" s="269"/>
    </row>
    <row r="574" spans="17:17" s="81" customFormat="1" x14ac:dyDescent="0.25">
      <c r="Q574" s="269"/>
    </row>
    <row r="575" spans="17:17" s="81" customFormat="1" x14ac:dyDescent="0.25">
      <c r="Q575" s="269"/>
    </row>
    <row r="576" spans="17:17" s="81" customFormat="1" x14ac:dyDescent="0.25">
      <c r="Q576" s="269"/>
    </row>
    <row r="577" spans="17:17" s="81" customFormat="1" x14ac:dyDescent="0.25">
      <c r="Q577" s="269"/>
    </row>
    <row r="578" spans="17:17" s="81" customFormat="1" x14ac:dyDescent="0.25">
      <c r="Q578" s="269"/>
    </row>
    <row r="579" spans="17:17" s="81" customFormat="1" x14ac:dyDescent="0.25">
      <c r="Q579" s="269"/>
    </row>
    <row r="580" spans="17:17" s="81" customFormat="1" x14ac:dyDescent="0.25">
      <c r="Q580" s="269"/>
    </row>
    <row r="581" spans="17:17" s="81" customFormat="1" x14ac:dyDescent="0.25">
      <c r="Q581" s="269"/>
    </row>
    <row r="582" spans="17:17" s="81" customFormat="1" x14ac:dyDescent="0.25">
      <c r="Q582" s="269"/>
    </row>
    <row r="583" spans="17:17" s="81" customFormat="1" x14ac:dyDescent="0.25">
      <c r="Q583" s="269"/>
    </row>
    <row r="584" spans="17:17" s="81" customFormat="1" x14ac:dyDescent="0.25">
      <c r="Q584" s="269"/>
    </row>
    <row r="585" spans="17:17" s="81" customFormat="1" x14ac:dyDescent="0.25">
      <c r="Q585" s="269"/>
    </row>
    <row r="586" spans="17:17" s="81" customFormat="1" x14ac:dyDescent="0.25">
      <c r="Q586" s="269"/>
    </row>
    <row r="587" spans="17:17" s="81" customFormat="1" x14ac:dyDescent="0.25">
      <c r="Q587" s="269"/>
    </row>
    <row r="588" spans="17:17" s="81" customFormat="1" x14ac:dyDescent="0.25">
      <c r="Q588" s="269"/>
    </row>
    <row r="589" spans="17:17" s="81" customFormat="1" x14ac:dyDescent="0.25">
      <c r="Q589" s="269"/>
    </row>
    <row r="590" spans="17:17" s="81" customFormat="1" x14ac:dyDescent="0.25">
      <c r="Q590" s="269"/>
    </row>
    <row r="591" spans="17:17" s="81" customFormat="1" x14ac:dyDescent="0.25">
      <c r="Q591" s="269"/>
    </row>
    <row r="592" spans="17:17" s="81" customFormat="1" x14ac:dyDescent="0.25">
      <c r="Q592" s="269"/>
    </row>
    <row r="593" spans="17:17" s="81" customFormat="1" x14ac:dyDescent="0.25">
      <c r="Q593" s="269"/>
    </row>
    <row r="594" spans="17:17" s="81" customFormat="1" x14ac:dyDescent="0.25">
      <c r="Q594" s="269"/>
    </row>
    <row r="595" spans="17:17" s="81" customFormat="1" x14ac:dyDescent="0.25">
      <c r="Q595" s="269"/>
    </row>
    <row r="596" spans="17:17" s="81" customFormat="1" x14ac:dyDescent="0.25">
      <c r="Q596" s="269"/>
    </row>
    <row r="597" spans="17:17" s="81" customFormat="1" x14ac:dyDescent="0.25">
      <c r="Q597" s="269"/>
    </row>
    <row r="598" spans="17:17" s="81" customFormat="1" x14ac:dyDescent="0.25">
      <c r="Q598" s="269"/>
    </row>
    <row r="599" spans="17:17" s="81" customFormat="1" x14ac:dyDescent="0.25">
      <c r="Q599" s="269"/>
    </row>
    <row r="600" spans="17:17" s="81" customFormat="1" x14ac:dyDescent="0.25">
      <c r="Q600" s="269"/>
    </row>
    <row r="601" spans="17:17" s="81" customFormat="1" x14ac:dyDescent="0.25">
      <c r="Q601" s="269"/>
    </row>
    <row r="602" spans="17:17" s="81" customFormat="1" x14ac:dyDescent="0.25">
      <c r="Q602" s="269"/>
    </row>
    <row r="603" spans="17:17" s="81" customFormat="1" x14ac:dyDescent="0.25">
      <c r="Q603" s="269"/>
    </row>
    <row r="604" spans="17:17" s="81" customFormat="1" x14ac:dyDescent="0.25">
      <c r="Q604" s="269"/>
    </row>
    <row r="605" spans="17:17" s="81" customFormat="1" x14ac:dyDescent="0.25">
      <c r="Q605" s="269"/>
    </row>
    <row r="606" spans="17:17" s="81" customFormat="1" x14ac:dyDescent="0.25">
      <c r="Q606" s="269"/>
    </row>
    <row r="607" spans="17:17" s="81" customFormat="1" x14ac:dyDescent="0.25">
      <c r="Q607" s="269"/>
    </row>
    <row r="608" spans="17:17" s="81" customFormat="1" x14ac:dyDescent="0.25">
      <c r="Q608" s="269"/>
    </row>
    <row r="609" spans="17:17" s="81" customFormat="1" x14ac:dyDescent="0.25">
      <c r="Q609" s="269"/>
    </row>
    <row r="610" spans="17:17" s="81" customFormat="1" x14ac:dyDescent="0.25">
      <c r="Q610" s="269"/>
    </row>
    <row r="611" spans="17:17" s="81" customFormat="1" x14ac:dyDescent="0.25">
      <c r="Q611" s="269"/>
    </row>
    <row r="612" spans="17:17" s="81" customFormat="1" x14ac:dyDescent="0.25">
      <c r="Q612" s="269"/>
    </row>
    <row r="613" spans="17:17" s="81" customFormat="1" x14ac:dyDescent="0.25">
      <c r="Q613" s="269"/>
    </row>
    <row r="614" spans="17:17" s="81" customFormat="1" x14ac:dyDescent="0.25">
      <c r="Q614" s="269"/>
    </row>
    <row r="615" spans="17:17" s="81" customFormat="1" x14ac:dyDescent="0.25">
      <c r="Q615" s="269"/>
    </row>
    <row r="616" spans="17:17" s="81" customFormat="1" x14ac:dyDescent="0.25">
      <c r="Q616" s="269"/>
    </row>
    <row r="617" spans="17:17" s="81" customFormat="1" x14ac:dyDescent="0.25">
      <c r="Q617" s="269"/>
    </row>
    <row r="618" spans="17:17" s="81" customFormat="1" x14ac:dyDescent="0.25">
      <c r="Q618" s="269"/>
    </row>
    <row r="619" spans="17:17" s="81" customFormat="1" x14ac:dyDescent="0.25">
      <c r="Q619" s="269"/>
    </row>
    <row r="620" spans="17:17" s="81" customFormat="1" x14ac:dyDescent="0.25">
      <c r="Q620" s="269"/>
    </row>
    <row r="621" spans="17:17" s="81" customFormat="1" x14ac:dyDescent="0.25">
      <c r="Q621" s="269"/>
    </row>
    <row r="622" spans="17:17" s="81" customFormat="1" x14ac:dyDescent="0.25">
      <c r="Q622" s="269"/>
    </row>
    <row r="623" spans="17:17" s="81" customFormat="1" x14ac:dyDescent="0.25">
      <c r="Q623" s="269"/>
    </row>
    <row r="624" spans="17:17" s="81" customFormat="1" x14ac:dyDescent="0.25">
      <c r="Q624" s="269"/>
    </row>
    <row r="625" spans="17:17" s="81" customFormat="1" x14ac:dyDescent="0.25">
      <c r="Q625" s="269"/>
    </row>
    <row r="626" spans="17:17" s="81" customFormat="1" x14ac:dyDescent="0.25">
      <c r="Q626" s="269"/>
    </row>
    <row r="627" spans="17:17" s="81" customFormat="1" x14ac:dyDescent="0.25">
      <c r="Q627" s="269"/>
    </row>
    <row r="628" spans="17:17" s="81" customFormat="1" x14ac:dyDescent="0.25">
      <c r="Q628" s="269"/>
    </row>
    <row r="629" spans="17:17" s="81" customFormat="1" x14ac:dyDescent="0.25">
      <c r="Q629" s="269"/>
    </row>
    <row r="630" spans="17:17" s="81" customFormat="1" x14ac:dyDescent="0.25">
      <c r="Q630" s="269"/>
    </row>
    <row r="631" spans="17:17" s="81" customFormat="1" x14ac:dyDescent="0.25">
      <c r="Q631" s="269"/>
    </row>
    <row r="632" spans="17:17" s="81" customFormat="1" x14ac:dyDescent="0.25">
      <c r="Q632" s="269"/>
    </row>
    <row r="633" spans="17:17" s="81" customFormat="1" x14ac:dyDescent="0.25">
      <c r="Q633" s="269"/>
    </row>
    <row r="634" spans="17:17" s="81" customFormat="1" x14ac:dyDescent="0.25">
      <c r="Q634" s="269"/>
    </row>
    <row r="635" spans="17:17" s="81" customFormat="1" x14ac:dyDescent="0.25">
      <c r="Q635" s="269"/>
    </row>
    <row r="636" spans="17:17" s="81" customFormat="1" x14ac:dyDescent="0.25">
      <c r="Q636" s="269"/>
    </row>
    <row r="637" spans="17:17" s="81" customFormat="1" x14ac:dyDescent="0.25">
      <c r="Q637" s="269"/>
    </row>
    <row r="638" spans="17:17" s="81" customFormat="1" x14ac:dyDescent="0.25">
      <c r="Q638" s="269"/>
    </row>
    <row r="639" spans="17:17" s="81" customFormat="1" x14ac:dyDescent="0.25">
      <c r="Q639" s="269"/>
    </row>
    <row r="640" spans="17:17" s="81" customFormat="1" x14ac:dyDescent="0.25">
      <c r="Q640" s="269"/>
    </row>
    <row r="641" spans="17:17" s="81" customFormat="1" x14ac:dyDescent="0.25">
      <c r="Q641" s="269"/>
    </row>
    <row r="642" spans="17:17" s="81" customFormat="1" x14ac:dyDescent="0.25">
      <c r="Q642" s="269"/>
    </row>
    <row r="643" spans="17:17" s="81" customFormat="1" x14ac:dyDescent="0.25">
      <c r="Q643" s="269"/>
    </row>
    <row r="644" spans="17:17" s="81" customFormat="1" x14ac:dyDescent="0.25">
      <c r="Q644" s="269"/>
    </row>
    <row r="645" spans="17:17" s="81" customFormat="1" x14ac:dyDescent="0.25">
      <c r="Q645" s="269"/>
    </row>
    <row r="646" spans="17:17" s="81" customFormat="1" x14ac:dyDescent="0.25">
      <c r="Q646" s="269"/>
    </row>
    <row r="647" spans="17:17" s="81" customFormat="1" x14ac:dyDescent="0.25">
      <c r="Q647" s="269"/>
    </row>
    <row r="648" spans="17:17" s="81" customFormat="1" x14ac:dyDescent="0.25">
      <c r="Q648" s="269"/>
    </row>
    <row r="649" spans="17:17" s="81" customFormat="1" x14ac:dyDescent="0.25">
      <c r="Q649" s="269"/>
    </row>
    <row r="650" spans="17:17" s="81" customFormat="1" x14ac:dyDescent="0.25">
      <c r="Q650" s="269"/>
    </row>
    <row r="651" spans="17:17" s="81" customFormat="1" x14ac:dyDescent="0.25">
      <c r="Q651" s="269"/>
    </row>
    <row r="652" spans="17:17" s="81" customFormat="1" x14ac:dyDescent="0.25">
      <c r="Q652" s="269"/>
    </row>
    <row r="653" spans="17:17" s="81" customFormat="1" x14ac:dyDescent="0.25">
      <c r="Q653" s="269"/>
    </row>
    <row r="654" spans="17:17" s="81" customFormat="1" x14ac:dyDescent="0.25">
      <c r="Q654" s="269"/>
    </row>
    <row r="655" spans="17:17" s="81" customFormat="1" x14ac:dyDescent="0.25">
      <c r="Q655" s="269"/>
    </row>
    <row r="656" spans="17:17" s="81" customFormat="1" x14ac:dyDescent="0.25">
      <c r="Q656" s="269"/>
    </row>
    <row r="657" spans="17:17" s="81" customFormat="1" x14ac:dyDescent="0.25">
      <c r="Q657" s="269"/>
    </row>
    <row r="658" spans="17:17" s="81" customFormat="1" x14ac:dyDescent="0.25">
      <c r="Q658" s="269"/>
    </row>
    <row r="659" spans="17:17" s="81" customFormat="1" x14ac:dyDescent="0.25">
      <c r="Q659" s="269"/>
    </row>
    <row r="660" spans="17:17" s="81" customFormat="1" x14ac:dyDescent="0.25">
      <c r="Q660" s="269"/>
    </row>
    <row r="661" spans="17:17" s="81" customFormat="1" x14ac:dyDescent="0.25">
      <c r="Q661" s="269"/>
    </row>
    <row r="662" spans="17:17" s="81" customFormat="1" x14ac:dyDescent="0.25">
      <c r="Q662" s="269"/>
    </row>
    <row r="663" spans="17:17" s="81" customFormat="1" x14ac:dyDescent="0.25">
      <c r="Q663" s="269"/>
    </row>
    <row r="664" spans="17:17" s="81" customFormat="1" x14ac:dyDescent="0.25">
      <c r="Q664" s="269"/>
    </row>
    <row r="665" spans="17:17" s="81" customFormat="1" x14ac:dyDescent="0.25">
      <c r="Q665" s="269"/>
    </row>
    <row r="666" spans="17:17" s="81" customFormat="1" x14ac:dyDescent="0.25">
      <c r="Q666" s="269"/>
    </row>
    <row r="667" spans="17:17" s="81" customFormat="1" x14ac:dyDescent="0.25">
      <c r="Q667" s="269"/>
    </row>
    <row r="668" spans="17:17" s="81" customFormat="1" x14ac:dyDescent="0.25">
      <c r="Q668" s="269"/>
    </row>
    <row r="669" spans="17:17" s="81" customFormat="1" x14ac:dyDescent="0.25">
      <c r="Q669" s="269"/>
    </row>
    <row r="670" spans="17:17" s="81" customFormat="1" x14ac:dyDescent="0.25">
      <c r="Q670" s="269"/>
    </row>
    <row r="671" spans="17:17" s="81" customFormat="1" x14ac:dyDescent="0.25">
      <c r="Q671" s="269"/>
    </row>
    <row r="672" spans="17:17" s="81" customFormat="1" x14ac:dyDescent="0.25">
      <c r="Q672" s="269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Blad25">
    <tabColor rgb="FF00B050"/>
    <pageSetUpPr fitToPage="1"/>
  </sheetPr>
  <dimension ref="A1:EU840"/>
  <sheetViews>
    <sheetView zoomScale="80" zoomScaleNormal="80" workbookViewId="0">
      <selection activeCell="C6" sqref="C6:T18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20" width="11.7109375" style="63" customWidth="1"/>
    <col min="21" max="21" width="11.42578125" style="269" customWidth="1"/>
    <col min="22" max="135" width="11.42578125" style="81" customWidth="1"/>
    <col min="136" max="16384" width="11.42578125" style="63"/>
  </cols>
  <sheetData>
    <row r="1" spans="2:21" s="81" customFormat="1" ht="15.75" thickBot="1" x14ac:dyDescent="0.3">
      <c r="U1" s="269"/>
    </row>
    <row r="2" spans="2:21" ht="21.95" customHeight="1" thickTop="1" thickBot="1" x14ac:dyDescent="0.3">
      <c r="B2" s="287" t="s">
        <v>303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336"/>
      <c r="P2" s="336"/>
      <c r="Q2" s="336"/>
      <c r="R2" s="336"/>
      <c r="S2" s="336"/>
      <c r="T2" s="337"/>
    </row>
    <row r="3" spans="2:21" ht="21.95" customHeight="1" thickTop="1" thickBot="1" x14ac:dyDescent="0.3">
      <c r="B3" s="290" t="s">
        <v>248</v>
      </c>
      <c r="C3" s="301" t="s">
        <v>82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16"/>
    </row>
    <row r="4" spans="2:21" ht="21.95" customHeight="1" thickTop="1" x14ac:dyDescent="0.25">
      <c r="B4" s="328"/>
      <c r="C4" s="293" t="s">
        <v>44</v>
      </c>
      <c r="D4" s="294"/>
      <c r="E4" s="277" t="s">
        <v>45</v>
      </c>
      <c r="F4" s="294"/>
      <c r="G4" s="277" t="s">
        <v>46</v>
      </c>
      <c r="H4" s="294"/>
      <c r="I4" s="277" t="s">
        <v>47</v>
      </c>
      <c r="J4" s="294"/>
      <c r="K4" s="297" t="s">
        <v>48</v>
      </c>
      <c r="L4" s="294"/>
      <c r="M4" s="297" t="s">
        <v>49</v>
      </c>
      <c r="N4" s="294"/>
      <c r="O4" s="297" t="s">
        <v>50</v>
      </c>
      <c r="P4" s="294"/>
      <c r="Q4" s="297" t="s">
        <v>51</v>
      </c>
      <c r="R4" s="297"/>
      <c r="S4" s="302" t="s">
        <v>31</v>
      </c>
      <c r="T4" s="303"/>
    </row>
    <row r="5" spans="2:21" ht="21.95" customHeight="1" thickBot="1" x14ac:dyDescent="0.3">
      <c r="B5" s="329"/>
      <c r="C5" s="260" t="s">
        <v>4</v>
      </c>
      <c r="D5" s="261" t="s">
        <v>5</v>
      </c>
      <c r="E5" s="262" t="s">
        <v>4</v>
      </c>
      <c r="F5" s="261" t="s">
        <v>5</v>
      </c>
      <c r="G5" s="262" t="s">
        <v>4</v>
      </c>
      <c r="H5" s="261" t="s">
        <v>5</v>
      </c>
      <c r="I5" s="262" t="s">
        <v>4</v>
      </c>
      <c r="J5" s="261" t="s">
        <v>5</v>
      </c>
      <c r="K5" s="262" t="s">
        <v>4</v>
      </c>
      <c r="L5" s="261" t="s">
        <v>5</v>
      </c>
      <c r="M5" s="262" t="s">
        <v>4</v>
      </c>
      <c r="N5" s="261" t="s">
        <v>5</v>
      </c>
      <c r="O5" s="262" t="s">
        <v>4</v>
      </c>
      <c r="P5" s="261" t="s">
        <v>5</v>
      </c>
      <c r="Q5" s="262" t="s">
        <v>4</v>
      </c>
      <c r="R5" s="267" t="s">
        <v>5</v>
      </c>
      <c r="S5" s="260" t="s">
        <v>4</v>
      </c>
      <c r="T5" s="263" t="s">
        <v>5</v>
      </c>
    </row>
    <row r="6" spans="2:21" ht="21.95" customHeight="1" thickTop="1" x14ac:dyDescent="0.25">
      <c r="B6" s="159" t="s">
        <v>86</v>
      </c>
      <c r="C6" s="135">
        <v>737</v>
      </c>
      <c r="D6" s="88">
        <v>7.4048025720888172E-2</v>
      </c>
      <c r="E6" s="136">
        <v>262</v>
      </c>
      <c r="F6" s="88">
        <v>6.388685686417947E-2</v>
      </c>
      <c r="G6" s="136">
        <v>290</v>
      </c>
      <c r="H6" s="88">
        <v>7.2937625754527169E-2</v>
      </c>
      <c r="I6" s="136">
        <v>314</v>
      </c>
      <c r="J6" s="88">
        <v>7.3364485981308417E-2</v>
      </c>
      <c r="K6" s="136">
        <v>213</v>
      </c>
      <c r="L6" s="88">
        <v>7.8337624126517097E-2</v>
      </c>
      <c r="M6" s="136">
        <v>257</v>
      </c>
      <c r="N6" s="88">
        <v>7.9076923076923072E-2</v>
      </c>
      <c r="O6" s="136">
        <v>113</v>
      </c>
      <c r="P6" s="88">
        <v>8.2181818181818175E-2</v>
      </c>
      <c r="Q6" s="136">
        <v>112</v>
      </c>
      <c r="R6" s="90">
        <v>8.6687306501547989E-2</v>
      </c>
      <c r="S6" s="135">
        <v>2298</v>
      </c>
      <c r="T6" s="109">
        <v>7.4258385574872354E-2</v>
      </c>
      <c r="U6" s="270"/>
    </row>
    <row r="7" spans="2:21" ht="21.95" customHeight="1" x14ac:dyDescent="0.25">
      <c r="B7" s="160" t="s">
        <v>87</v>
      </c>
      <c r="C7" s="135">
        <v>873</v>
      </c>
      <c r="D7" s="88">
        <v>8.7712247563548673E-2</v>
      </c>
      <c r="E7" s="136">
        <v>333</v>
      </c>
      <c r="F7" s="88">
        <v>8.1199707388441844E-2</v>
      </c>
      <c r="G7" s="136">
        <v>327</v>
      </c>
      <c r="H7" s="88">
        <v>8.2243460764587523E-2</v>
      </c>
      <c r="I7" s="136">
        <v>375</v>
      </c>
      <c r="J7" s="88">
        <v>8.7616822429906538E-2</v>
      </c>
      <c r="K7" s="136">
        <v>237</v>
      </c>
      <c r="L7" s="88">
        <v>8.7164398675983815E-2</v>
      </c>
      <c r="M7" s="136">
        <v>260</v>
      </c>
      <c r="N7" s="88">
        <v>0.08</v>
      </c>
      <c r="O7" s="136">
        <v>104</v>
      </c>
      <c r="P7" s="88">
        <v>7.563636363636364E-2</v>
      </c>
      <c r="Q7" s="136">
        <v>126</v>
      </c>
      <c r="R7" s="90">
        <v>9.7523219814241488E-2</v>
      </c>
      <c r="S7" s="135">
        <v>2635</v>
      </c>
      <c r="T7" s="109">
        <v>8.5148322885025524E-2</v>
      </c>
      <c r="U7" s="270"/>
    </row>
    <row r="8" spans="2:21" ht="21.95" customHeight="1" x14ac:dyDescent="0.25">
      <c r="B8" s="160" t="s">
        <v>88</v>
      </c>
      <c r="C8" s="135">
        <v>921</v>
      </c>
      <c r="D8" s="88">
        <v>9.2534914096252391E-2</v>
      </c>
      <c r="E8" s="136">
        <v>353</v>
      </c>
      <c r="F8" s="88">
        <v>8.607656669105096E-2</v>
      </c>
      <c r="G8" s="136">
        <v>378</v>
      </c>
      <c r="H8" s="88">
        <v>9.5070422535211266E-2</v>
      </c>
      <c r="I8" s="136">
        <v>400</v>
      </c>
      <c r="J8" s="88">
        <v>9.3457943925233641E-2</v>
      </c>
      <c r="K8" s="136">
        <v>260</v>
      </c>
      <c r="L8" s="88">
        <v>9.5623390952556092E-2</v>
      </c>
      <c r="M8" s="136">
        <v>329</v>
      </c>
      <c r="N8" s="88">
        <v>0.10123076923076924</v>
      </c>
      <c r="O8" s="136">
        <v>154</v>
      </c>
      <c r="P8" s="88">
        <v>0.112</v>
      </c>
      <c r="Q8" s="136">
        <v>125</v>
      </c>
      <c r="R8" s="90">
        <v>9.6749226006191957E-2</v>
      </c>
      <c r="S8" s="135">
        <v>2920</v>
      </c>
      <c r="T8" s="109">
        <v>9.4357913785303435E-2</v>
      </c>
      <c r="U8" s="270"/>
    </row>
    <row r="9" spans="2:21" ht="21.95" customHeight="1" x14ac:dyDescent="0.25">
      <c r="B9" s="160" t="s">
        <v>89</v>
      </c>
      <c r="C9" s="135">
        <v>717</v>
      </c>
      <c r="D9" s="88">
        <v>7.2038581332261625E-2</v>
      </c>
      <c r="E9" s="136">
        <v>273</v>
      </c>
      <c r="F9" s="88">
        <v>6.6569129480614483E-2</v>
      </c>
      <c r="G9" s="136">
        <v>277</v>
      </c>
      <c r="H9" s="88">
        <v>6.9668008048289737E-2</v>
      </c>
      <c r="I9" s="136">
        <v>336</v>
      </c>
      <c r="J9" s="88">
        <v>7.8504672897196259E-2</v>
      </c>
      <c r="K9" s="136">
        <v>197</v>
      </c>
      <c r="L9" s="88">
        <v>7.2453107760205956E-2</v>
      </c>
      <c r="M9" s="136">
        <v>249</v>
      </c>
      <c r="N9" s="88">
        <v>7.6615384615384613E-2</v>
      </c>
      <c r="O9" s="136">
        <v>91</v>
      </c>
      <c r="P9" s="88">
        <v>6.6181818181818175E-2</v>
      </c>
      <c r="Q9" s="136">
        <v>88</v>
      </c>
      <c r="R9" s="90">
        <v>6.8111455108359129E-2</v>
      </c>
      <c r="S9" s="135">
        <v>2228</v>
      </c>
      <c r="T9" s="109">
        <v>7.1996380792347964E-2</v>
      </c>
      <c r="U9" s="270"/>
    </row>
    <row r="10" spans="2:21" ht="21.95" customHeight="1" x14ac:dyDescent="0.25">
      <c r="B10" s="160" t="s">
        <v>90</v>
      </c>
      <c r="C10" s="135">
        <v>1058</v>
      </c>
      <c r="D10" s="88">
        <v>0.10629960815834422</v>
      </c>
      <c r="E10" s="136">
        <v>410</v>
      </c>
      <c r="F10" s="88">
        <v>9.9975615703486953E-2</v>
      </c>
      <c r="G10" s="136">
        <v>384</v>
      </c>
      <c r="H10" s="88">
        <v>9.6579476861166996E-2</v>
      </c>
      <c r="I10" s="136">
        <v>437</v>
      </c>
      <c r="J10" s="88">
        <v>0.10210280373831776</v>
      </c>
      <c r="K10" s="136">
        <v>257</v>
      </c>
      <c r="L10" s="88">
        <v>9.4520044133872744E-2</v>
      </c>
      <c r="M10" s="136">
        <v>332</v>
      </c>
      <c r="N10" s="88">
        <v>0.10215384615384615</v>
      </c>
      <c r="O10" s="136">
        <v>135</v>
      </c>
      <c r="P10" s="88">
        <v>9.8181818181818176E-2</v>
      </c>
      <c r="Q10" s="136">
        <v>133</v>
      </c>
      <c r="R10" s="90">
        <v>0.10294117647058823</v>
      </c>
      <c r="S10" s="135">
        <v>3146</v>
      </c>
      <c r="T10" s="109">
        <v>0.10166095779745363</v>
      </c>
      <c r="U10" s="270"/>
    </row>
    <row r="11" spans="2:21" ht="21.95" customHeight="1" x14ac:dyDescent="0.25">
      <c r="B11" s="160" t="s">
        <v>91</v>
      </c>
      <c r="C11" s="135">
        <v>1059</v>
      </c>
      <c r="D11" s="88">
        <v>0.10640008037777554</v>
      </c>
      <c r="E11" s="136">
        <v>426</v>
      </c>
      <c r="F11" s="88">
        <v>0.10387710314557425</v>
      </c>
      <c r="G11" s="136">
        <v>404</v>
      </c>
      <c r="H11" s="88">
        <v>0.10160965794768612</v>
      </c>
      <c r="I11" s="136">
        <v>396</v>
      </c>
      <c r="J11" s="88">
        <v>9.2523364485981308E-2</v>
      </c>
      <c r="K11" s="136">
        <v>225</v>
      </c>
      <c r="L11" s="88">
        <v>8.2751011401250463E-2</v>
      </c>
      <c r="M11" s="136">
        <v>247</v>
      </c>
      <c r="N11" s="88">
        <v>7.5999999999999998E-2</v>
      </c>
      <c r="O11" s="136">
        <v>116</v>
      </c>
      <c r="P11" s="88">
        <v>8.4363636363636363E-2</v>
      </c>
      <c r="Q11" s="136">
        <v>102</v>
      </c>
      <c r="R11" s="90">
        <v>7.8947368421052627E-2</v>
      </c>
      <c r="S11" s="135">
        <v>2975</v>
      </c>
      <c r="T11" s="109">
        <v>9.6135203257286889E-2</v>
      </c>
      <c r="U11" s="270"/>
    </row>
    <row r="12" spans="2:21" ht="21.95" customHeight="1" x14ac:dyDescent="0.25">
      <c r="B12" s="160" t="s">
        <v>92</v>
      </c>
      <c r="C12" s="135">
        <v>506</v>
      </c>
      <c r="D12" s="88">
        <v>5.0838943032251581E-2</v>
      </c>
      <c r="E12" s="136">
        <v>292</v>
      </c>
      <c r="F12" s="88">
        <v>7.1202145818093143E-2</v>
      </c>
      <c r="G12" s="136">
        <v>258</v>
      </c>
      <c r="H12" s="88">
        <v>6.4889336016096574E-2</v>
      </c>
      <c r="I12" s="136">
        <v>252</v>
      </c>
      <c r="J12" s="88">
        <v>5.8878504672897194E-2</v>
      </c>
      <c r="K12" s="136">
        <v>139</v>
      </c>
      <c r="L12" s="88">
        <v>5.1121735932328063E-2</v>
      </c>
      <c r="M12" s="136">
        <v>203</v>
      </c>
      <c r="N12" s="88">
        <v>6.2461538461538464E-2</v>
      </c>
      <c r="O12" s="136">
        <v>60</v>
      </c>
      <c r="P12" s="88">
        <v>4.363636363636364E-2</v>
      </c>
      <c r="Q12" s="136">
        <v>58</v>
      </c>
      <c r="R12" s="90">
        <v>4.4891640866873063E-2</v>
      </c>
      <c r="S12" s="135">
        <v>1768</v>
      </c>
      <c r="T12" s="109">
        <v>5.7131777935759062E-2</v>
      </c>
      <c r="U12" s="270"/>
    </row>
    <row r="13" spans="2:21" ht="21.95" customHeight="1" x14ac:dyDescent="0.25">
      <c r="B13" s="160" t="s">
        <v>93</v>
      </c>
      <c r="C13" s="135">
        <v>594</v>
      </c>
      <c r="D13" s="88">
        <v>5.9680498342208378E-2</v>
      </c>
      <c r="E13" s="136">
        <v>282</v>
      </c>
      <c r="F13" s="88">
        <v>6.8763716166788585E-2</v>
      </c>
      <c r="G13" s="136">
        <v>276</v>
      </c>
      <c r="H13" s="88">
        <v>6.9416498993963779E-2</v>
      </c>
      <c r="I13" s="136">
        <v>284</v>
      </c>
      <c r="J13" s="88">
        <v>6.6355140186915892E-2</v>
      </c>
      <c r="K13" s="136">
        <v>189</v>
      </c>
      <c r="L13" s="88">
        <v>6.9510849577050379E-2</v>
      </c>
      <c r="M13" s="136">
        <v>225</v>
      </c>
      <c r="N13" s="88">
        <v>6.9230769230769235E-2</v>
      </c>
      <c r="O13" s="136">
        <v>87</v>
      </c>
      <c r="P13" s="88">
        <v>6.3272727272727272E-2</v>
      </c>
      <c r="Q13" s="136">
        <v>74</v>
      </c>
      <c r="R13" s="90">
        <v>5.7275541795665637E-2</v>
      </c>
      <c r="S13" s="135">
        <v>2011</v>
      </c>
      <c r="T13" s="109">
        <v>6.4984165966522331E-2</v>
      </c>
      <c r="U13" s="270"/>
    </row>
    <row r="14" spans="2:21" ht="21.95" customHeight="1" x14ac:dyDescent="0.25">
      <c r="B14" s="160" t="s">
        <v>94</v>
      </c>
      <c r="C14" s="135">
        <v>946</v>
      </c>
      <c r="D14" s="88">
        <v>9.504671958203556E-2</v>
      </c>
      <c r="E14" s="136">
        <v>374</v>
      </c>
      <c r="F14" s="88">
        <v>9.1197268958790545E-2</v>
      </c>
      <c r="G14" s="136">
        <v>361</v>
      </c>
      <c r="H14" s="88">
        <v>9.0794768611670018E-2</v>
      </c>
      <c r="I14" s="136">
        <v>404</v>
      </c>
      <c r="J14" s="88">
        <v>9.4392523364485975E-2</v>
      </c>
      <c r="K14" s="136">
        <v>278</v>
      </c>
      <c r="L14" s="88">
        <v>0.10224347186465613</v>
      </c>
      <c r="M14" s="136">
        <v>287</v>
      </c>
      <c r="N14" s="88">
        <v>8.8307692307692309E-2</v>
      </c>
      <c r="O14" s="136">
        <v>146</v>
      </c>
      <c r="P14" s="88">
        <v>0.10618181818181818</v>
      </c>
      <c r="Q14" s="136">
        <v>145</v>
      </c>
      <c r="R14" s="90">
        <v>0.11222910216718267</v>
      </c>
      <c r="S14" s="135">
        <v>2941</v>
      </c>
      <c r="T14" s="109">
        <v>9.5036515220060749E-2</v>
      </c>
      <c r="U14" s="270"/>
    </row>
    <row r="15" spans="2:21" ht="21.95" customHeight="1" x14ac:dyDescent="0.25">
      <c r="B15" s="160" t="s">
        <v>95</v>
      </c>
      <c r="C15" s="135">
        <v>939</v>
      </c>
      <c r="D15" s="88">
        <v>9.4343414046016275E-2</v>
      </c>
      <c r="E15" s="136">
        <v>415</v>
      </c>
      <c r="F15" s="88">
        <v>0.10119483052913923</v>
      </c>
      <c r="G15" s="136">
        <v>374</v>
      </c>
      <c r="H15" s="88">
        <v>9.406438631790745E-2</v>
      </c>
      <c r="I15" s="136">
        <v>422</v>
      </c>
      <c r="J15" s="88">
        <v>9.8598130841121498E-2</v>
      </c>
      <c r="K15" s="136">
        <v>251</v>
      </c>
      <c r="L15" s="88">
        <v>9.2313350496506075E-2</v>
      </c>
      <c r="M15" s="136">
        <v>324</v>
      </c>
      <c r="N15" s="88">
        <v>9.9692307692307691E-2</v>
      </c>
      <c r="O15" s="136">
        <v>148</v>
      </c>
      <c r="P15" s="88">
        <v>0.10763636363636364</v>
      </c>
      <c r="Q15" s="136">
        <v>125</v>
      </c>
      <c r="R15" s="90">
        <v>9.6749226006191957E-2</v>
      </c>
      <c r="S15" s="135">
        <v>2998</v>
      </c>
      <c r="T15" s="109">
        <v>9.6878433400116329E-2</v>
      </c>
      <c r="U15" s="270"/>
    </row>
    <row r="16" spans="2:21" ht="21.95" customHeight="1" x14ac:dyDescent="0.25">
      <c r="B16" s="160" t="s">
        <v>96</v>
      </c>
      <c r="C16" s="135">
        <v>803</v>
      </c>
      <c r="D16" s="88">
        <v>8.0679192203355773E-2</v>
      </c>
      <c r="E16" s="136">
        <v>345</v>
      </c>
      <c r="F16" s="88">
        <v>8.4125822970007313E-2</v>
      </c>
      <c r="G16" s="136">
        <v>363</v>
      </c>
      <c r="H16" s="88">
        <v>9.1297786720321933E-2</v>
      </c>
      <c r="I16" s="136">
        <v>343</v>
      </c>
      <c r="J16" s="88">
        <v>8.0140186915887854E-2</v>
      </c>
      <c r="K16" s="136">
        <v>261</v>
      </c>
      <c r="L16" s="88">
        <v>9.5991173225450532E-2</v>
      </c>
      <c r="M16" s="136">
        <v>303</v>
      </c>
      <c r="N16" s="88">
        <v>9.3230769230769228E-2</v>
      </c>
      <c r="O16" s="136">
        <v>126</v>
      </c>
      <c r="P16" s="88">
        <v>9.1636363636363641E-2</v>
      </c>
      <c r="Q16" s="136">
        <v>107</v>
      </c>
      <c r="R16" s="90">
        <v>8.2817337461300308E-2</v>
      </c>
      <c r="S16" s="135">
        <v>2651</v>
      </c>
      <c r="T16" s="109">
        <v>8.566535254960253E-2</v>
      </c>
      <c r="U16" s="270"/>
    </row>
    <row r="17" spans="2:151" ht="21.95" customHeight="1" thickBot="1" x14ac:dyDescent="0.3">
      <c r="B17" s="160" t="s">
        <v>97</v>
      </c>
      <c r="C17" s="135">
        <v>800</v>
      </c>
      <c r="D17" s="88">
        <v>8.0377775545061786E-2</v>
      </c>
      <c r="E17" s="136">
        <v>336</v>
      </c>
      <c r="F17" s="88">
        <v>8.1931236283833211E-2</v>
      </c>
      <c r="G17" s="136">
        <v>284</v>
      </c>
      <c r="H17" s="88">
        <v>7.1428571428571425E-2</v>
      </c>
      <c r="I17" s="136">
        <v>317</v>
      </c>
      <c r="J17" s="88">
        <v>7.4065420560747663E-2</v>
      </c>
      <c r="K17" s="136">
        <v>212</v>
      </c>
      <c r="L17" s="88">
        <v>7.7969841853622657E-2</v>
      </c>
      <c r="M17" s="136">
        <v>234</v>
      </c>
      <c r="N17" s="88">
        <v>7.1999999999999995E-2</v>
      </c>
      <c r="O17" s="136">
        <v>95</v>
      </c>
      <c r="P17" s="88">
        <v>6.9090909090909092E-2</v>
      </c>
      <c r="Q17" s="136">
        <v>97</v>
      </c>
      <c r="R17" s="90">
        <v>7.507739938080496E-2</v>
      </c>
      <c r="S17" s="135">
        <v>2375</v>
      </c>
      <c r="T17" s="109">
        <v>7.6746590835649192E-2</v>
      </c>
      <c r="U17" s="270"/>
    </row>
    <row r="18" spans="2:151" ht="21.95" customHeight="1" thickTop="1" thickBot="1" x14ac:dyDescent="0.3">
      <c r="B18" s="97" t="s">
        <v>31</v>
      </c>
      <c r="C18" s="142">
        <v>9953</v>
      </c>
      <c r="D18" s="99">
        <v>0.99999999999999989</v>
      </c>
      <c r="E18" s="143">
        <v>4101</v>
      </c>
      <c r="F18" s="99">
        <v>1</v>
      </c>
      <c r="G18" s="143">
        <v>3976</v>
      </c>
      <c r="H18" s="99">
        <v>1</v>
      </c>
      <c r="I18" s="143">
        <v>4280</v>
      </c>
      <c r="J18" s="99">
        <v>1</v>
      </c>
      <c r="K18" s="143">
        <v>2719</v>
      </c>
      <c r="L18" s="99">
        <v>1</v>
      </c>
      <c r="M18" s="143">
        <v>3250</v>
      </c>
      <c r="N18" s="99">
        <v>0.99999999999999989</v>
      </c>
      <c r="O18" s="143">
        <v>1375</v>
      </c>
      <c r="P18" s="99">
        <v>0.99999999999999989</v>
      </c>
      <c r="Q18" s="143">
        <v>1292</v>
      </c>
      <c r="R18" s="101">
        <v>0.99999999999999989</v>
      </c>
      <c r="S18" s="142">
        <v>30946</v>
      </c>
      <c r="T18" s="110">
        <v>1</v>
      </c>
      <c r="U18" s="271"/>
    </row>
    <row r="19" spans="2:151" s="81" customFormat="1" ht="21.95" customHeight="1" thickTop="1" thickBot="1" x14ac:dyDescent="0.3">
      <c r="U19" s="269"/>
    </row>
    <row r="20" spans="2:151" ht="21.95" customHeight="1" thickTop="1" x14ac:dyDescent="0.25">
      <c r="B20" s="114" t="s">
        <v>217</v>
      </c>
      <c r="C20" s="198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2"/>
      <c r="T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</row>
    <row r="21" spans="2:151" ht="21.95" customHeight="1" thickBot="1" x14ac:dyDescent="0.3">
      <c r="B21" s="119" t="s">
        <v>205</v>
      </c>
      <c r="C21" s="199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</row>
    <row r="22" spans="2:151" s="81" customFormat="1" ht="15.75" thickTop="1" x14ac:dyDescent="0.25">
      <c r="U22" s="269"/>
    </row>
    <row r="23" spans="2:151" s="81" customFormat="1" x14ac:dyDescent="0.25">
      <c r="U23" s="269"/>
    </row>
    <row r="24" spans="2:151" s="81" customFormat="1" x14ac:dyDescent="0.25">
      <c r="U24" s="269"/>
    </row>
    <row r="25" spans="2:151" s="81" customFormat="1" x14ac:dyDescent="0.25">
      <c r="U25" s="269"/>
    </row>
    <row r="26" spans="2:151" s="81" customFormat="1" x14ac:dyDescent="0.25">
      <c r="U26" s="269"/>
    </row>
    <row r="27" spans="2:151" s="81" customFormat="1" x14ac:dyDescent="0.25">
      <c r="U27" s="269"/>
    </row>
    <row r="28" spans="2:151" s="81" customFormat="1" x14ac:dyDescent="0.25">
      <c r="U28" s="269"/>
    </row>
    <row r="29" spans="2:151" s="81" customFormat="1" x14ac:dyDescent="0.25">
      <c r="U29" s="269"/>
    </row>
    <row r="30" spans="2:151" s="81" customFormat="1" x14ac:dyDescent="0.25">
      <c r="U30" s="269"/>
    </row>
    <row r="31" spans="2:151" s="81" customFormat="1" x14ac:dyDescent="0.25">
      <c r="U31" s="269"/>
    </row>
    <row r="32" spans="2:151" s="81" customFormat="1" x14ac:dyDescent="0.25">
      <c r="U32" s="269"/>
    </row>
    <row r="33" spans="21:21" s="81" customFormat="1" x14ac:dyDescent="0.25">
      <c r="U33" s="269"/>
    </row>
    <row r="34" spans="21:21" s="81" customFormat="1" x14ac:dyDescent="0.25">
      <c r="U34" s="269"/>
    </row>
    <row r="35" spans="21:21" s="81" customFormat="1" x14ac:dyDescent="0.25">
      <c r="U35" s="269"/>
    </row>
    <row r="36" spans="21:21" s="81" customFormat="1" x14ac:dyDescent="0.25">
      <c r="U36" s="269"/>
    </row>
    <row r="37" spans="21:21" s="81" customFormat="1" x14ac:dyDescent="0.25">
      <c r="U37" s="269"/>
    </row>
    <row r="38" spans="21:21" s="81" customFormat="1" x14ac:dyDescent="0.25">
      <c r="U38" s="269"/>
    </row>
    <row r="39" spans="21:21" s="81" customFormat="1" x14ac:dyDescent="0.25">
      <c r="U39" s="269"/>
    </row>
    <row r="40" spans="21:21" s="81" customFormat="1" x14ac:dyDescent="0.25">
      <c r="U40" s="269"/>
    </row>
    <row r="41" spans="21:21" s="81" customFormat="1" x14ac:dyDescent="0.25">
      <c r="U41" s="269"/>
    </row>
    <row r="42" spans="21:21" s="81" customFormat="1" x14ac:dyDescent="0.25">
      <c r="U42" s="269"/>
    </row>
    <row r="43" spans="21:21" s="81" customFormat="1" x14ac:dyDescent="0.25">
      <c r="U43" s="269"/>
    </row>
    <row r="44" spans="21:21" s="81" customFormat="1" x14ac:dyDescent="0.25">
      <c r="U44" s="269"/>
    </row>
    <row r="45" spans="21:21" s="81" customFormat="1" x14ac:dyDescent="0.25">
      <c r="U45" s="269"/>
    </row>
    <row r="46" spans="21:21" s="81" customFormat="1" x14ac:dyDescent="0.25">
      <c r="U46" s="269"/>
    </row>
    <row r="47" spans="21:21" s="81" customFormat="1" x14ac:dyDescent="0.25">
      <c r="U47" s="269"/>
    </row>
    <row r="48" spans="21:21" s="81" customFormat="1" x14ac:dyDescent="0.25">
      <c r="U48" s="269"/>
    </row>
    <row r="49" spans="21:21" s="81" customFormat="1" x14ac:dyDescent="0.25">
      <c r="U49" s="269"/>
    </row>
    <row r="50" spans="21:21" s="81" customFormat="1" x14ac:dyDescent="0.25">
      <c r="U50" s="269"/>
    </row>
    <row r="51" spans="21:21" s="81" customFormat="1" x14ac:dyDescent="0.25">
      <c r="U51" s="269"/>
    </row>
    <row r="52" spans="21:21" s="81" customFormat="1" x14ac:dyDescent="0.25">
      <c r="U52" s="269"/>
    </row>
    <row r="53" spans="21:21" s="81" customFormat="1" x14ac:dyDescent="0.25">
      <c r="U53" s="269"/>
    </row>
    <row r="54" spans="21:21" s="81" customFormat="1" x14ac:dyDescent="0.25">
      <c r="U54" s="269"/>
    </row>
    <row r="55" spans="21:21" s="81" customFormat="1" x14ac:dyDescent="0.25">
      <c r="U55" s="269"/>
    </row>
    <row r="56" spans="21:21" s="81" customFormat="1" x14ac:dyDescent="0.25">
      <c r="U56" s="269"/>
    </row>
    <row r="57" spans="21:21" s="81" customFormat="1" x14ac:dyDescent="0.25">
      <c r="U57" s="269"/>
    </row>
    <row r="58" spans="21:21" s="81" customFormat="1" x14ac:dyDescent="0.25">
      <c r="U58" s="269"/>
    </row>
    <row r="59" spans="21:21" s="81" customFormat="1" x14ac:dyDescent="0.25">
      <c r="U59" s="269"/>
    </row>
    <row r="60" spans="21:21" s="81" customFormat="1" x14ac:dyDescent="0.25">
      <c r="U60" s="269"/>
    </row>
    <row r="61" spans="21:21" s="81" customFormat="1" x14ac:dyDescent="0.25">
      <c r="U61" s="269"/>
    </row>
    <row r="62" spans="21:21" s="81" customFormat="1" x14ac:dyDescent="0.25">
      <c r="U62" s="269"/>
    </row>
    <row r="63" spans="21:21" s="81" customFormat="1" x14ac:dyDescent="0.25">
      <c r="U63" s="269"/>
    </row>
    <row r="64" spans="21:21" s="81" customFormat="1" x14ac:dyDescent="0.25">
      <c r="U64" s="269"/>
    </row>
    <row r="65" spans="21:21" s="81" customFormat="1" x14ac:dyDescent="0.25">
      <c r="U65" s="269"/>
    </row>
    <row r="66" spans="21:21" s="81" customFormat="1" x14ac:dyDescent="0.25">
      <c r="U66" s="269"/>
    </row>
    <row r="67" spans="21:21" s="81" customFormat="1" x14ac:dyDescent="0.25">
      <c r="U67" s="269"/>
    </row>
    <row r="68" spans="21:21" s="81" customFormat="1" x14ac:dyDescent="0.25">
      <c r="U68" s="269"/>
    </row>
    <row r="69" spans="21:21" s="81" customFormat="1" x14ac:dyDescent="0.25">
      <c r="U69" s="269"/>
    </row>
    <row r="70" spans="21:21" s="81" customFormat="1" x14ac:dyDescent="0.25">
      <c r="U70" s="269"/>
    </row>
    <row r="71" spans="21:21" s="81" customFormat="1" x14ac:dyDescent="0.25">
      <c r="U71" s="269"/>
    </row>
    <row r="72" spans="21:21" s="81" customFormat="1" x14ac:dyDescent="0.25">
      <c r="U72" s="269"/>
    </row>
    <row r="73" spans="21:21" s="81" customFormat="1" x14ac:dyDescent="0.25">
      <c r="U73" s="269"/>
    </row>
    <row r="74" spans="21:21" s="81" customFormat="1" x14ac:dyDescent="0.25">
      <c r="U74" s="269"/>
    </row>
    <row r="75" spans="21:21" s="81" customFormat="1" x14ac:dyDescent="0.25">
      <c r="U75" s="269"/>
    </row>
    <row r="76" spans="21:21" s="81" customFormat="1" x14ac:dyDescent="0.25">
      <c r="U76" s="269"/>
    </row>
    <row r="77" spans="21:21" s="81" customFormat="1" x14ac:dyDescent="0.25">
      <c r="U77" s="269"/>
    </row>
    <row r="78" spans="21:21" s="81" customFormat="1" x14ac:dyDescent="0.25">
      <c r="U78" s="269"/>
    </row>
    <row r="79" spans="21:21" s="81" customFormat="1" x14ac:dyDescent="0.25">
      <c r="U79" s="269"/>
    </row>
    <row r="80" spans="21:21" s="81" customFormat="1" x14ac:dyDescent="0.25">
      <c r="U80" s="269"/>
    </row>
    <row r="81" spans="21:21" s="81" customFormat="1" x14ac:dyDescent="0.25">
      <c r="U81" s="269"/>
    </row>
    <row r="82" spans="21:21" s="81" customFormat="1" x14ac:dyDescent="0.25">
      <c r="U82" s="269"/>
    </row>
    <row r="83" spans="21:21" s="81" customFormat="1" x14ac:dyDescent="0.25">
      <c r="U83" s="269"/>
    </row>
    <row r="84" spans="21:21" s="81" customFormat="1" x14ac:dyDescent="0.25">
      <c r="U84" s="269"/>
    </row>
    <row r="85" spans="21:21" s="81" customFormat="1" x14ac:dyDescent="0.25">
      <c r="U85" s="269"/>
    </row>
    <row r="86" spans="21:21" s="81" customFormat="1" x14ac:dyDescent="0.25">
      <c r="U86" s="269"/>
    </row>
    <row r="87" spans="21:21" s="81" customFormat="1" x14ac:dyDescent="0.25">
      <c r="U87" s="269"/>
    </row>
    <row r="88" spans="21:21" s="81" customFormat="1" x14ac:dyDescent="0.25">
      <c r="U88" s="269"/>
    </row>
    <row r="89" spans="21:21" s="81" customFormat="1" x14ac:dyDescent="0.25">
      <c r="U89" s="269"/>
    </row>
    <row r="90" spans="21:21" s="81" customFormat="1" x14ac:dyDescent="0.25">
      <c r="U90" s="269"/>
    </row>
    <row r="91" spans="21:21" s="81" customFormat="1" x14ac:dyDescent="0.25">
      <c r="U91" s="269"/>
    </row>
    <row r="92" spans="21:21" s="81" customFormat="1" x14ac:dyDescent="0.25">
      <c r="U92" s="269"/>
    </row>
    <row r="93" spans="21:21" s="81" customFormat="1" x14ac:dyDescent="0.25">
      <c r="U93" s="269"/>
    </row>
    <row r="94" spans="21:21" s="81" customFormat="1" x14ac:dyDescent="0.25">
      <c r="U94" s="269"/>
    </row>
    <row r="95" spans="21:21" s="81" customFormat="1" x14ac:dyDescent="0.25">
      <c r="U95" s="269"/>
    </row>
    <row r="96" spans="21:21" s="81" customFormat="1" x14ac:dyDescent="0.25">
      <c r="U96" s="269"/>
    </row>
    <row r="97" spans="21:21" s="81" customFormat="1" x14ac:dyDescent="0.25">
      <c r="U97" s="269"/>
    </row>
    <row r="98" spans="21:21" s="81" customFormat="1" x14ac:dyDescent="0.25">
      <c r="U98" s="269"/>
    </row>
    <row r="99" spans="21:21" s="81" customFormat="1" x14ac:dyDescent="0.25">
      <c r="U99" s="269"/>
    </row>
    <row r="100" spans="21:21" s="81" customFormat="1" x14ac:dyDescent="0.25">
      <c r="U100" s="269"/>
    </row>
    <row r="101" spans="21:21" s="81" customFormat="1" x14ac:dyDescent="0.25">
      <c r="U101" s="269"/>
    </row>
    <row r="102" spans="21:21" s="81" customFormat="1" x14ac:dyDescent="0.25">
      <c r="U102" s="269"/>
    </row>
    <row r="103" spans="21:21" s="81" customFormat="1" x14ac:dyDescent="0.25">
      <c r="U103" s="269"/>
    </row>
    <row r="104" spans="21:21" s="81" customFormat="1" x14ac:dyDescent="0.25">
      <c r="U104" s="269"/>
    </row>
    <row r="105" spans="21:21" s="81" customFormat="1" x14ac:dyDescent="0.25">
      <c r="U105" s="269"/>
    </row>
    <row r="106" spans="21:21" s="81" customFormat="1" x14ac:dyDescent="0.25">
      <c r="U106" s="269"/>
    </row>
    <row r="107" spans="21:21" s="81" customFormat="1" x14ac:dyDescent="0.25">
      <c r="U107" s="269"/>
    </row>
    <row r="108" spans="21:21" s="81" customFormat="1" x14ac:dyDescent="0.25">
      <c r="U108" s="269"/>
    </row>
    <row r="109" spans="21:21" s="81" customFormat="1" x14ac:dyDescent="0.25">
      <c r="U109" s="269"/>
    </row>
    <row r="110" spans="21:21" s="81" customFormat="1" x14ac:dyDescent="0.25">
      <c r="U110" s="269"/>
    </row>
    <row r="111" spans="21:21" s="81" customFormat="1" x14ac:dyDescent="0.25">
      <c r="U111" s="269"/>
    </row>
    <row r="112" spans="21:21" s="81" customFormat="1" x14ac:dyDescent="0.25">
      <c r="U112" s="269"/>
    </row>
    <row r="113" spans="21:21" s="81" customFormat="1" x14ac:dyDescent="0.25">
      <c r="U113" s="269"/>
    </row>
    <row r="114" spans="21:21" s="81" customFormat="1" x14ac:dyDescent="0.25">
      <c r="U114" s="269"/>
    </row>
    <row r="115" spans="21:21" s="81" customFormat="1" x14ac:dyDescent="0.25">
      <c r="U115" s="269"/>
    </row>
    <row r="116" spans="21:21" s="81" customFormat="1" x14ac:dyDescent="0.25">
      <c r="U116" s="269"/>
    </row>
    <row r="117" spans="21:21" s="81" customFormat="1" x14ac:dyDescent="0.25">
      <c r="U117" s="269"/>
    </row>
    <row r="118" spans="21:21" s="81" customFormat="1" x14ac:dyDescent="0.25">
      <c r="U118" s="269"/>
    </row>
    <row r="119" spans="21:21" s="81" customFormat="1" x14ac:dyDescent="0.25">
      <c r="U119" s="269"/>
    </row>
    <row r="120" spans="21:21" s="81" customFormat="1" x14ac:dyDescent="0.25">
      <c r="U120" s="269"/>
    </row>
    <row r="121" spans="21:21" s="81" customFormat="1" x14ac:dyDescent="0.25">
      <c r="U121" s="269"/>
    </row>
    <row r="122" spans="21:21" s="81" customFormat="1" x14ac:dyDescent="0.25">
      <c r="U122" s="269"/>
    </row>
    <row r="123" spans="21:21" s="81" customFormat="1" x14ac:dyDescent="0.25">
      <c r="U123" s="269"/>
    </row>
    <row r="124" spans="21:21" s="81" customFormat="1" x14ac:dyDescent="0.25">
      <c r="U124" s="269"/>
    </row>
    <row r="125" spans="21:21" s="81" customFormat="1" x14ac:dyDescent="0.25">
      <c r="U125" s="269"/>
    </row>
    <row r="126" spans="21:21" s="81" customFormat="1" x14ac:dyDescent="0.25">
      <c r="U126" s="269"/>
    </row>
    <row r="127" spans="21:21" s="81" customFormat="1" x14ac:dyDescent="0.25">
      <c r="U127" s="269"/>
    </row>
    <row r="128" spans="21:21" s="81" customFormat="1" x14ac:dyDescent="0.25">
      <c r="U128" s="269"/>
    </row>
    <row r="129" spans="21:21" s="81" customFormat="1" x14ac:dyDescent="0.25">
      <c r="U129" s="269"/>
    </row>
    <row r="130" spans="21:21" s="81" customFormat="1" x14ac:dyDescent="0.25">
      <c r="U130" s="269"/>
    </row>
    <row r="131" spans="21:21" s="81" customFormat="1" x14ac:dyDescent="0.25">
      <c r="U131" s="269"/>
    </row>
    <row r="132" spans="21:21" s="81" customFormat="1" x14ac:dyDescent="0.25">
      <c r="U132" s="269"/>
    </row>
    <row r="133" spans="21:21" s="81" customFormat="1" x14ac:dyDescent="0.25">
      <c r="U133" s="269"/>
    </row>
    <row r="134" spans="21:21" s="81" customFormat="1" x14ac:dyDescent="0.25">
      <c r="U134" s="269"/>
    </row>
    <row r="135" spans="21:21" s="81" customFormat="1" x14ac:dyDescent="0.25">
      <c r="U135" s="269"/>
    </row>
    <row r="136" spans="21:21" s="81" customFormat="1" x14ac:dyDescent="0.25">
      <c r="U136" s="269"/>
    </row>
    <row r="137" spans="21:21" s="81" customFormat="1" x14ac:dyDescent="0.25">
      <c r="U137" s="269"/>
    </row>
    <row r="138" spans="21:21" s="81" customFormat="1" x14ac:dyDescent="0.25">
      <c r="U138" s="269"/>
    </row>
    <row r="139" spans="21:21" s="81" customFormat="1" x14ac:dyDescent="0.25">
      <c r="U139" s="269"/>
    </row>
    <row r="140" spans="21:21" s="81" customFormat="1" x14ac:dyDescent="0.25">
      <c r="U140" s="269"/>
    </row>
    <row r="141" spans="21:21" s="81" customFormat="1" x14ac:dyDescent="0.25">
      <c r="U141" s="269"/>
    </row>
    <row r="142" spans="21:21" s="81" customFormat="1" x14ac:dyDescent="0.25">
      <c r="U142" s="269"/>
    </row>
    <row r="143" spans="21:21" s="81" customFormat="1" x14ac:dyDescent="0.25">
      <c r="U143" s="269"/>
    </row>
    <row r="144" spans="21:21" s="81" customFormat="1" x14ac:dyDescent="0.25">
      <c r="U144" s="269"/>
    </row>
    <row r="145" spans="21:21" s="81" customFormat="1" x14ac:dyDescent="0.25">
      <c r="U145" s="269"/>
    </row>
    <row r="146" spans="21:21" s="81" customFormat="1" x14ac:dyDescent="0.25">
      <c r="U146" s="269"/>
    </row>
    <row r="147" spans="21:21" s="81" customFormat="1" x14ac:dyDescent="0.25">
      <c r="U147" s="269"/>
    </row>
    <row r="148" spans="21:21" s="81" customFormat="1" x14ac:dyDescent="0.25">
      <c r="U148" s="269"/>
    </row>
    <row r="149" spans="21:21" s="81" customFormat="1" x14ac:dyDescent="0.25">
      <c r="U149" s="269"/>
    </row>
    <row r="150" spans="21:21" s="81" customFormat="1" x14ac:dyDescent="0.25">
      <c r="U150" s="269"/>
    </row>
    <row r="151" spans="21:21" s="81" customFormat="1" x14ac:dyDescent="0.25">
      <c r="U151" s="269"/>
    </row>
    <row r="152" spans="21:21" s="81" customFormat="1" x14ac:dyDescent="0.25">
      <c r="U152" s="269"/>
    </row>
    <row r="153" spans="21:21" s="81" customFormat="1" x14ac:dyDescent="0.25">
      <c r="U153" s="269"/>
    </row>
    <row r="154" spans="21:21" s="81" customFormat="1" x14ac:dyDescent="0.25">
      <c r="U154" s="269"/>
    </row>
    <row r="155" spans="21:21" s="81" customFormat="1" x14ac:dyDescent="0.25">
      <c r="U155" s="269"/>
    </row>
    <row r="156" spans="21:21" s="81" customFormat="1" x14ac:dyDescent="0.25">
      <c r="U156" s="269"/>
    </row>
    <row r="157" spans="21:21" s="81" customFormat="1" x14ac:dyDescent="0.25">
      <c r="U157" s="269"/>
    </row>
    <row r="158" spans="21:21" s="81" customFormat="1" x14ac:dyDescent="0.25">
      <c r="U158" s="269"/>
    </row>
    <row r="159" spans="21:21" s="81" customFormat="1" x14ac:dyDescent="0.25">
      <c r="U159" s="269"/>
    </row>
    <row r="160" spans="21:21" s="81" customFormat="1" x14ac:dyDescent="0.25">
      <c r="U160" s="269"/>
    </row>
    <row r="161" spans="21:21" s="81" customFormat="1" x14ac:dyDescent="0.25">
      <c r="U161" s="269"/>
    </row>
    <row r="162" spans="21:21" s="81" customFormat="1" x14ac:dyDescent="0.25">
      <c r="U162" s="269"/>
    </row>
    <row r="163" spans="21:21" s="81" customFormat="1" x14ac:dyDescent="0.25">
      <c r="U163" s="269"/>
    </row>
    <row r="164" spans="21:21" s="81" customFormat="1" x14ac:dyDescent="0.25">
      <c r="U164" s="269"/>
    </row>
    <row r="165" spans="21:21" s="81" customFormat="1" x14ac:dyDescent="0.25">
      <c r="U165" s="269"/>
    </row>
    <row r="166" spans="21:21" s="81" customFormat="1" x14ac:dyDescent="0.25">
      <c r="U166" s="269"/>
    </row>
    <row r="167" spans="21:21" s="81" customFormat="1" x14ac:dyDescent="0.25">
      <c r="U167" s="269"/>
    </row>
    <row r="168" spans="21:21" s="81" customFormat="1" x14ac:dyDescent="0.25">
      <c r="U168" s="269"/>
    </row>
    <row r="169" spans="21:21" s="81" customFormat="1" x14ac:dyDescent="0.25">
      <c r="U169" s="269"/>
    </row>
    <row r="170" spans="21:21" s="81" customFormat="1" x14ac:dyDescent="0.25">
      <c r="U170" s="269"/>
    </row>
    <row r="171" spans="21:21" s="81" customFormat="1" x14ac:dyDescent="0.25">
      <c r="U171" s="269"/>
    </row>
    <row r="172" spans="21:21" s="81" customFormat="1" x14ac:dyDescent="0.25">
      <c r="U172" s="269"/>
    </row>
    <row r="173" spans="21:21" s="81" customFormat="1" x14ac:dyDescent="0.25">
      <c r="U173" s="269"/>
    </row>
    <row r="174" spans="21:21" s="81" customFormat="1" x14ac:dyDescent="0.25">
      <c r="U174" s="269"/>
    </row>
    <row r="175" spans="21:21" s="81" customFormat="1" x14ac:dyDescent="0.25">
      <c r="U175" s="269"/>
    </row>
    <row r="176" spans="21:21" s="81" customFormat="1" x14ac:dyDescent="0.25">
      <c r="U176" s="269"/>
    </row>
    <row r="177" spans="21:21" s="81" customFormat="1" x14ac:dyDescent="0.25">
      <c r="U177" s="269"/>
    </row>
    <row r="178" spans="21:21" s="81" customFormat="1" x14ac:dyDescent="0.25">
      <c r="U178" s="269"/>
    </row>
    <row r="179" spans="21:21" s="81" customFormat="1" x14ac:dyDescent="0.25">
      <c r="U179" s="269"/>
    </row>
    <row r="180" spans="21:21" s="81" customFormat="1" x14ac:dyDescent="0.25">
      <c r="U180" s="269"/>
    </row>
    <row r="181" spans="21:21" s="81" customFormat="1" x14ac:dyDescent="0.25">
      <c r="U181" s="269"/>
    </row>
    <row r="182" spans="21:21" s="81" customFormat="1" x14ac:dyDescent="0.25">
      <c r="U182" s="269"/>
    </row>
    <row r="183" spans="21:21" s="81" customFormat="1" x14ac:dyDescent="0.25">
      <c r="U183" s="269"/>
    </row>
    <row r="184" spans="21:21" s="81" customFormat="1" x14ac:dyDescent="0.25">
      <c r="U184" s="269"/>
    </row>
    <row r="185" spans="21:21" s="81" customFormat="1" x14ac:dyDescent="0.25">
      <c r="U185" s="269"/>
    </row>
    <row r="186" spans="21:21" s="81" customFormat="1" x14ac:dyDescent="0.25">
      <c r="U186" s="269"/>
    </row>
    <row r="187" spans="21:21" s="81" customFormat="1" x14ac:dyDescent="0.25">
      <c r="U187" s="269"/>
    </row>
    <row r="188" spans="21:21" s="81" customFormat="1" x14ac:dyDescent="0.25">
      <c r="U188" s="269"/>
    </row>
    <row r="189" spans="21:21" s="81" customFormat="1" x14ac:dyDescent="0.25">
      <c r="U189" s="269"/>
    </row>
    <row r="190" spans="21:21" s="81" customFormat="1" x14ac:dyDescent="0.25">
      <c r="U190" s="269"/>
    </row>
    <row r="191" spans="21:21" s="81" customFormat="1" x14ac:dyDescent="0.25">
      <c r="U191" s="269"/>
    </row>
    <row r="192" spans="21:21" s="81" customFormat="1" x14ac:dyDescent="0.25">
      <c r="U192" s="269"/>
    </row>
    <row r="193" spans="21:21" s="81" customFormat="1" x14ac:dyDescent="0.25">
      <c r="U193" s="269"/>
    </row>
    <row r="194" spans="21:21" s="81" customFormat="1" x14ac:dyDescent="0.25">
      <c r="U194" s="269"/>
    </row>
    <row r="195" spans="21:21" s="81" customFormat="1" x14ac:dyDescent="0.25">
      <c r="U195" s="269"/>
    </row>
    <row r="196" spans="21:21" s="81" customFormat="1" x14ac:dyDescent="0.25">
      <c r="U196" s="269"/>
    </row>
    <row r="197" spans="21:21" s="81" customFormat="1" x14ac:dyDescent="0.25">
      <c r="U197" s="269"/>
    </row>
    <row r="198" spans="21:21" s="81" customFormat="1" x14ac:dyDescent="0.25">
      <c r="U198" s="269"/>
    </row>
    <row r="199" spans="21:21" s="81" customFormat="1" x14ac:dyDescent="0.25">
      <c r="U199" s="269"/>
    </row>
    <row r="200" spans="21:21" s="81" customFormat="1" x14ac:dyDescent="0.25">
      <c r="U200" s="269"/>
    </row>
    <row r="201" spans="21:21" s="81" customFormat="1" x14ac:dyDescent="0.25">
      <c r="U201" s="269"/>
    </row>
    <row r="202" spans="21:21" s="81" customFormat="1" x14ac:dyDescent="0.25">
      <c r="U202" s="269"/>
    </row>
    <row r="203" spans="21:21" s="81" customFormat="1" x14ac:dyDescent="0.25">
      <c r="U203" s="269"/>
    </row>
    <row r="204" spans="21:21" s="81" customFormat="1" x14ac:dyDescent="0.25">
      <c r="U204" s="269"/>
    </row>
    <row r="205" spans="21:21" s="81" customFormat="1" x14ac:dyDescent="0.25">
      <c r="U205" s="269"/>
    </row>
    <row r="206" spans="21:21" s="81" customFormat="1" x14ac:dyDescent="0.25">
      <c r="U206" s="269"/>
    </row>
    <row r="207" spans="21:21" s="81" customFormat="1" x14ac:dyDescent="0.25">
      <c r="U207" s="269"/>
    </row>
    <row r="208" spans="21:21" s="81" customFormat="1" x14ac:dyDescent="0.25">
      <c r="U208" s="269"/>
    </row>
    <row r="209" spans="21:21" s="81" customFormat="1" x14ac:dyDescent="0.25">
      <c r="U209" s="269"/>
    </row>
    <row r="210" spans="21:21" s="81" customFormat="1" x14ac:dyDescent="0.25">
      <c r="U210" s="269"/>
    </row>
    <row r="211" spans="21:21" s="81" customFormat="1" x14ac:dyDescent="0.25">
      <c r="U211" s="269"/>
    </row>
    <row r="212" spans="21:21" s="81" customFormat="1" x14ac:dyDescent="0.25">
      <c r="U212" s="269"/>
    </row>
    <row r="213" spans="21:21" s="81" customFormat="1" x14ac:dyDescent="0.25">
      <c r="U213" s="269"/>
    </row>
    <row r="214" spans="21:21" s="81" customFormat="1" x14ac:dyDescent="0.25">
      <c r="U214" s="269"/>
    </row>
    <row r="215" spans="21:21" s="81" customFormat="1" x14ac:dyDescent="0.25">
      <c r="U215" s="269"/>
    </row>
    <row r="216" spans="21:21" s="81" customFormat="1" x14ac:dyDescent="0.25">
      <c r="U216" s="269"/>
    </row>
    <row r="217" spans="21:21" s="81" customFormat="1" x14ac:dyDescent="0.25">
      <c r="U217" s="269"/>
    </row>
    <row r="218" spans="21:21" s="81" customFormat="1" x14ac:dyDescent="0.25">
      <c r="U218" s="269"/>
    </row>
    <row r="219" spans="21:21" s="81" customFormat="1" x14ac:dyDescent="0.25">
      <c r="U219" s="269"/>
    </row>
    <row r="220" spans="21:21" s="81" customFormat="1" x14ac:dyDescent="0.25">
      <c r="U220" s="269"/>
    </row>
    <row r="221" spans="21:21" s="81" customFormat="1" x14ac:dyDescent="0.25">
      <c r="U221" s="269"/>
    </row>
    <row r="222" spans="21:21" s="81" customFormat="1" x14ac:dyDescent="0.25">
      <c r="U222" s="269"/>
    </row>
    <row r="223" spans="21:21" s="81" customFormat="1" x14ac:dyDescent="0.25">
      <c r="U223" s="269"/>
    </row>
    <row r="224" spans="21:21" s="81" customFormat="1" x14ac:dyDescent="0.25">
      <c r="U224" s="269"/>
    </row>
    <row r="225" spans="21:21" s="81" customFormat="1" x14ac:dyDescent="0.25">
      <c r="U225" s="269"/>
    </row>
    <row r="226" spans="21:21" s="81" customFormat="1" x14ac:dyDescent="0.25">
      <c r="U226" s="269"/>
    </row>
    <row r="227" spans="21:21" s="81" customFormat="1" x14ac:dyDescent="0.25">
      <c r="U227" s="269"/>
    </row>
    <row r="228" spans="21:21" s="81" customFormat="1" x14ac:dyDescent="0.25">
      <c r="U228" s="269"/>
    </row>
    <row r="229" spans="21:21" s="81" customFormat="1" x14ac:dyDescent="0.25">
      <c r="U229" s="269"/>
    </row>
    <row r="230" spans="21:21" s="81" customFormat="1" x14ac:dyDescent="0.25">
      <c r="U230" s="269"/>
    </row>
    <row r="231" spans="21:21" s="81" customFormat="1" x14ac:dyDescent="0.25">
      <c r="U231" s="269"/>
    </row>
    <row r="232" spans="21:21" s="81" customFormat="1" x14ac:dyDescent="0.25">
      <c r="U232" s="269"/>
    </row>
    <row r="233" spans="21:21" s="81" customFormat="1" x14ac:dyDescent="0.25">
      <c r="U233" s="269"/>
    </row>
    <row r="234" spans="21:21" s="81" customFormat="1" x14ac:dyDescent="0.25">
      <c r="U234" s="269"/>
    </row>
    <row r="235" spans="21:21" s="81" customFormat="1" x14ac:dyDescent="0.25">
      <c r="U235" s="269"/>
    </row>
    <row r="236" spans="21:21" s="81" customFormat="1" x14ac:dyDescent="0.25">
      <c r="U236" s="269"/>
    </row>
    <row r="237" spans="21:21" s="81" customFormat="1" x14ac:dyDescent="0.25">
      <c r="U237" s="269"/>
    </row>
    <row r="238" spans="21:21" s="81" customFormat="1" x14ac:dyDescent="0.25">
      <c r="U238" s="269"/>
    </row>
    <row r="239" spans="21:21" s="81" customFormat="1" x14ac:dyDescent="0.25">
      <c r="U239" s="269"/>
    </row>
    <row r="240" spans="21:21" s="81" customFormat="1" x14ac:dyDescent="0.25">
      <c r="U240" s="269"/>
    </row>
    <row r="241" spans="21:21" s="81" customFormat="1" x14ac:dyDescent="0.25">
      <c r="U241" s="269"/>
    </row>
    <row r="242" spans="21:21" s="81" customFormat="1" x14ac:dyDescent="0.25">
      <c r="U242" s="269"/>
    </row>
    <row r="243" spans="21:21" s="81" customFormat="1" x14ac:dyDescent="0.25">
      <c r="U243" s="269"/>
    </row>
    <row r="244" spans="21:21" s="81" customFormat="1" x14ac:dyDescent="0.25">
      <c r="U244" s="269"/>
    </row>
    <row r="245" spans="21:21" s="81" customFormat="1" x14ac:dyDescent="0.25">
      <c r="U245" s="269"/>
    </row>
    <row r="246" spans="21:21" s="81" customFormat="1" x14ac:dyDescent="0.25">
      <c r="U246" s="269"/>
    </row>
    <row r="247" spans="21:21" s="81" customFormat="1" x14ac:dyDescent="0.25">
      <c r="U247" s="269"/>
    </row>
    <row r="248" spans="21:21" s="81" customFormat="1" x14ac:dyDescent="0.25">
      <c r="U248" s="269"/>
    </row>
    <row r="249" spans="21:21" s="81" customFormat="1" x14ac:dyDescent="0.25">
      <c r="U249" s="269"/>
    </row>
    <row r="250" spans="21:21" s="81" customFormat="1" x14ac:dyDescent="0.25">
      <c r="U250" s="269"/>
    </row>
    <row r="251" spans="21:21" s="81" customFormat="1" x14ac:dyDescent="0.25">
      <c r="U251" s="269"/>
    </row>
    <row r="252" spans="21:21" s="81" customFormat="1" x14ac:dyDescent="0.25">
      <c r="U252" s="269"/>
    </row>
    <row r="253" spans="21:21" s="81" customFormat="1" x14ac:dyDescent="0.25">
      <c r="U253" s="269"/>
    </row>
    <row r="254" spans="21:21" s="81" customFormat="1" x14ac:dyDescent="0.25">
      <c r="U254" s="269"/>
    </row>
    <row r="255" spans="21:21" s="81" customFormat="1" x14ac:dyDescent="0.25">
      <c r="U255" s="269"/>
    </row>
    <row r="256" spans="21:21" s="81" customFormat="1" x14ac:dyDescent="0.25">
      <c r="U256" s="269"/>
    </row>
    <row r="257" spans="21:21" s="81" customFormat="1" x14ac:dyDescent="0.25">
      <c r="U257" s="269"/>
    </row>
    <row r="258" spans="21:21" s="81" customFormat="1" x14ac:dyDescent="0.25">
      <c r="U258" s="269"/>
    </row>
    <row r="259" spans="21:21" s="81" customFormat="1" x14ac:dyDescent="0.25">
      <c r="U259" s="269"/>
    </row>
    <row r="260" spans="21:21" s="81" customFormat="1" x14ac:dyDescent="0.25">
      <c r="U260" s="269"/>
    </row>
    <row r="261" spans="21:21" s="81" customFormat="1" x14ac:dyDescent="0.25">
      <c r="U261" s="269"/>
    </row>
    <row r="262" spans="21:21" s="81" customFormat="1" x14ac:dyDescent="0.25">
      <c r="U262" s="269"/>
    </row>
    <row r="263" spans="21:21" s="81" customFormat="1" x14ac:dyDescent="0.25">
      <c r="U263" s="269"/>
    </row>
    <row r="264" spans="21:21" s="81" customFormat="1" x14ac:dyDescent="0.25">
      <c r="U264" s="269"/>
    </row>
    <row r="265" spans="21:21" s="81" customFormat="1" x14ac:dyDescent="0.25">
      <c r="U265" s="269"/>
    </row>
    <row r="266" spans="21:21" s="81" customFormat="1" x14ac:dyDescent="0.25">
      <c r="U266" s="269"/>
    </row>
    <row r="267" spans="21:21" s="81" customFormat="1" x14ac:dyDescent="0.25">
      <c r="U267" s="269"/>
    </row>
    <row r="268" spans="21:21" s="81" customFormat="1" x14ac:dyDescent="0.25">
      <c r="U268" s="269"/>
    </row>
    <row r="269" spans="21:21" s="81" customFormat="1" x14ac:dyDescent="0.25">
      <c r="U269" s="269"/>
    </row>
    <row r="270" spans="21:21" s="81" customFormat="1" x14ac:dyDescent="0.25">
      <c r="U270" s="269"/>
    </row>
    <row r="271" spans="21:21" s="81" customFormat="1" x14ac:dyDescent="0.25">
      <c r="U271" s="269"/>
    </row>
    <row r="272" spans="21:21" s="81" customFormat="1" x14ac:dyDescent="0.25">
      <c r="U272" s="269"/>
    </row>
    <row r="273" spans="21:21" s="81" customFormat="1" x14ac:dyDescent="0.25">
      <c r="U273" s="269"/>
    </row>
    <row r="274" spans="21:21" s="81" customFormat="1" x14ac:dyDescent="0.25">
      <c r="U274" s="269"/>
    </row>
    <row r="275" spans="21:21" s="81" customFormat="1" x14ac:dyDescent="0.25">
      <c r="U275" s="269"/>
    </row>
    <row r="276" spans="21:21" s="81" customFormat="1" x14ac:dyDescent="0.25">
      <c r="U276" s="269"/>
    </row>
    <row r="277" spans="21:21" s="81" customFormat="1" x14ac:dyDescent="0.25">
      <c r="U277" s="269"/>
    </row>
    <row r="278" spans="21:21" s="81" customFormat="1" x14ac:dyDescent="0.25">
      <c r="U278" s="269"/>
    </row>
    <row r="279" spans="21:21" s="81" customFormat="1" x14ac:dyDescent="0.25">
      <c r="U279" s="269"/>
    </row>
    <row r="280" spans="21:21" s="81" customFormat="1" x14ac:dyDescent="0.25">
      <c r="U280" s="269"/>
    </row>
    <row r="281" spans="21:21" s="81" customFormat="1" x14ac:dyDescent="0.25">
      <c r="U281" s="269"/>
    </row>
    <row r="282" spans="21:21" s="81" customFormat="1" x14ac:dyDescent="0.25">
      <c r="U282" s="269"/>
    </row>
    <row r="283" spans="21:21" s="81" customFormat="1" x14ac:dyDescent="0.25">
      <c r="U283" s="269"/>
    </row>
    <row r="284" spans="21:21" s="81" customFormat="1" x14ac:dyDescent="0.25">
      <c r="U284" s="269"/>
    </row>
    <row r="285" spans="21:21" s="81" customFormat="1" x14ac:dyDescent="0.25">
      <c r="U285" s="269"/>
    </row>
    <row r="286" spans="21:21" s="81" customFormat="1" x14ac:dyDescent="0.25">
      <c r="U286" s="269"/>
    </row>
    <row r="287" spans="21:21" s="81" customFormat="1" x14ac:dyDescent="0.25">
      <c r="U287" s="269"/>
    </row>
    <row r="288" spans="21:21" s="81" customFormat="1" x14ac:dyDescent="0.25">
      <c r="U288" s="269"/>
    </row>
    <row r="289" spans="21:21" s="81" customFormat="1" x14ac:dyDescent="0.25">
      <c r="U289" s="269"/>
    </row>
    <row r="290" spans="21:21" s="81" customFormat="1" x14ac:dyDescent="0.25">
      <c r="U290" s="269"/>
    </row>
    <row r="291" spans="21:21" s="81" customFormat="1" x14ac:dyDescent="0.25">
      <c r="U291" s="269"/>
    </row>
    <row r="292" spans="21:21" s="81" customFormat="1" x14ac:dyDescent="0.25">
      <c r="U292" s="269"/>
    </row>
    <row r="293" spans="21:21" s="81" customFormat="1" x14ac:dyDescent="0.25">
      <c r="U293" s="269"/>
    </row>
    <row r="294" spans="21:21" s="81" customFormat="1" x14ac:dyDescent="0.25">
      <c r="U294" s="269"/>
    </row>
    <row r="295" spans="21:21" s="81" customFormat="1" x14ac:dyDescent="0.25">
      <c r="U295" s="269"/>
    </row>
    <row r="296" spans="21:21" s="81" customFormat="1" x14ac:dyDescent="0.25">
      <c r="U296" s="269"/>
    </row>
    <row r="297" spans="21:21" s="81" customFormat="1" x14ac:dyDescent="0.25">
      <c r="U297" s="269"/>
    </row>
    <row r="298" spans="21:21" s="81" customFormat="1" x14ac:dyDescent="0.25">
      <c r="U298" s="269"/>
    </row>
    <row r="299" spans="21:21" s="81" customFormat="1" x14ac:dyDescent="0.25">
      <c r="U299" s="269"/>
    </row>
    <row r="300" spans="21:21" s="81" customFormat="1" x14ac:dyDescent="0.25">
      <c r="U300" s="269"/>
    </row>
    <row r="301" spans="21:21" s="81" customFormat="1" x14ac:dyDescent="0.25">
      <c r="U301" s="269"/>
    </row>
    <row r="302" spans="21:21" s="81" customFormat="1" x14ac:dyDescent="0.25">
      <c r="U302" s="269"/>
    </row>
    <row r="303" spans="21:21" s="81" customFormat="1" x14ac:dyDescent="0.25">
      <c r="U303" s="269"/>
    </row>
    <row r="304" spans="21:21" s="81" customFormat="1" x14ac:dyDescent="0.25">
      <c r="U304" s="269"/>
    </row>
    <row r="305" spans="21:21" s="81" customFormat="1" x14ac:dyDescent="0.25">
      <c r="U305" s="269"/>
    </row>
    <row r="306" spans="21:21" s="81" customFormat="1" x14ac:dyDescent="0.25">
      <c r="U306" s="269"/>
    </row>
    <row r="307" spans="21:21" s="81" customFormat="1" x14ac:dyDescent="0.25">
      <c r="U307" s="269"/>
    </row>
    <row r="308" spans="21:21" s="81" customFormat="1" x14ac:dyDescent="0.25">
      <c r="U308" s="269"/>
    </row>
    <row r="309" spans="21:21" s="81" customFormat="1" x14ac:dyDescent="0.25">
      <c r="U309" s="269"/>
    </row>
    <row r="310" spans="21:21" s="81" customFormat="1" x14ac:dyDescent="0.25">
      <c r="U310" s="269"/>
    </row>
    <row r="311" spans="21:21" s="81" customFormat="1" x14ac:dyDescent="0.25">
      <c r="U311" s="269"/>
    </row>
    <row r="312" spans="21:21" s="81" customFormat="1" x14ac:dyDescent="0.25">
      <c r="U312" s="269"/>
    </row>
    <row r="313" spans="21:21" s="81" customFormat="1" x14ac:dyDescent="0.25">
      <c r="U313" s="269"/>
    </row>
    <row r="314" spans="21:21" s="81" customFormat="1" x14ac:dyDescent="0.25">
      <c r="U314" s="269"/>
    </row>
    <row r="315" spans="21:21" s="81" customFormat="1" x14ac:dyDescent="0.25">
      <c r="U315" s="269"/>
    </row>
    <row r="316" spans="21:21" s="81" customFormat="1" x14ac:dyDescent="0.25">
      <c r="U316" s="269"/>
    </row>
    <row r="317" spans="21:21" s="81" customFormat="1" x14ac:dyDescent="0.25">
      <c r="U317" s="269"/>
    </row>
    <row r="318" spans="21:21" s="81" customFormat="1" x14ac:dyDescent="0.25">
      <c r="U318" s="269"/>
    </row>
    <row r="319" spans="21:21" s="81" customFormat="1" x14ac:dyDescent="0.25">
      <c r="U319" s="269"/>
    </row>
    <row r="320" spans="21:21" s="81" customFormat="1" x14ac:dyDescent="0.25">
      <c r="U320" s="269"/>
    </row>
    <row r="321" spans="21:21" s="81" customFormat="1" x14ac:dyDescent="0.25">
      <c r="U321" s="269"/>
    </row>
    <row r="322" spans="21:21" s="81" customFormat="1" x14ac:dyDescent="0.25">
      <c r="U322" s="269"/>
    </row>
    <row r="323" spans="21:21" s="81" customFormat="1" x14ac:dyDescent="0.25">
      <c r="U323" s="269"/>
    </row>
    <row r="324" spans="21:21" s="81" customFormat="1" x14ac:dyDescent="0.25">
      <c r="U324" s="269"/>
    </row>
    <row r="325" spans="21:21" s="81" customFormat="1" x14ac:dyDescent="0.25">
      <c r="U325" s="269"/>
    </row>
    <row r="326" spans="21:21" s="81" customFormat="1" x14ac:dyDescent="0.25">
      <c r="U326" s="269"/>
    </row>
    <row r="327" spans="21:21" s="81" customFormat="1" x14ac:dyDescent="0.25">
      <c r="U327" s="269"/>
    </row>
    <row r="328" spans="21:21" s="81" customFormat="1" x14ac:dyDescent="0.25">
      <c r="U328" s="269"/>
    </row>
    <row r="329" spans="21:21" s="81" customFormat="1" x14ac:dyDescent="0.25">
      <c r="U329" s="269"/>
    </row>
    <row r="330" spans="21:21" s="81" customFormat="1" x14ac:dyDescent="0.25">
      <c r="U330" s="269"/>
    </row>
    <row r="331" spans="21:21" s="81" customFormat="1" x14ac:dyDescent="0.25">
      <c r="U331" s="269"/>
    </row>
    <row r="332" spans="21:21" s="81" customFormat="1" x14ac:dyDescent="0.25">
      <c r="U332" s="269"/>
    </row>
    <row r="333" spans="21:21" s="81" customFormat="1" x14ac:dyDescent="0.25">
      <c r="U333" s="269"/>
    </row>
    <row r="334" spans="21:21" s="81" customFormat="1" x14ac:dyDescent="0.25">
      <c r="U334" s="269"/>
    </row>
    <row r="335" spans="21:21" s="81" customFormat="1" x14ac:dyDescent="0.25">
      <c r="U335" s="269"/>
    </row>
    <row r="336" spans="21:21" s="81" customFormat="1" x14ac:dyDescent="0.25">
      <c r="U336" s="269"/>
    </row>
    <row r="337" spans="21:21" s="81" customFormat="1" x14ac:dyDescent="0.25">
      <c r="U337" s="269"/>
    </row>
    <row r="338" spans="21:21" s="81" customFormat="1" x14ac:dyDescent="0.25">
      <c r="U338" s="269"/>
    </row>
    <row r="339" spans="21:21" s="81" customFormat="1" x14ac:dyDescent="0.25">
      <c r="U339" s="269"/>
    </row>
    <row r="340" spans="21:21" s="81" customFormat="1" x14ac:dyDescent="0.25">
      <c r="U340" s="269"/>
    </row>
    <row r="341" spans="21:21" s="81" customFormat="1" x14ac:dyDescent="0.25">
      <c r="U341" s="269"/>
    </row>
    <row r="342" spans="21:21" s="81" customFormat="1" x14ac:dyDescent="0.25">
      <c r="U342" s="269"/>
    </row>
    <row r="343" spans="21:21" s="81" customFormat="1" x14ac:dyDescent="0.25">
      <c r="U343" s="269"/>
    </row>
    <row r="344" spans="21:21" s="81" customFormat="1" x14ac:dyDescent="0.25">
      <c r="U344" s="269"/>
    </row>
    <row r="345" spans="21:21" s="81" customFormat="1" x14ac:dyDescent="0.25">
      <c r="U345" s="269"/>
    </row>
    <row r="346" spans="21:21" s="81" customFormat="1" x14ac:dyDescent="0.25">
      <c r="U346" s="269"/>
    </row>
    <row r="347" spans="21:21" s="81" customFormat="1" x14ac:dyDescent="0.25">
      <c r="U347" s="269"/>
    </row>
    <row r="348" spans="21:21" s="81" customFormat="1" x14ac:dyDescent="0.25">
      <c r="U348" s="269"/>
    </row>
    <row r="349" spans="21:21" s="81" customFormat="1" x14ac:dyDescent="0.25">
      <c r="U349" s="269"/>
    </row>
    <row r="350" spans="21:21" s="81" customFormat="1" x14ac:dyDescent="0.25">
      <c r="U350" s="269"/>
    </row>
    <row r="351" spans="21:21" s="81" customFormat="1" x14ac:dyDescent="0.25">
      <c r="U351" s="269"/>
    </row>
    <row r="352" spans="21:21" s="81" customFormat="1" x14ac:dyDescent="0.25">
      <c r="U352" s="269"/>
    </row>
    <row r="353" spans="21:21" s="81" customFormat="1" x14ac:dyDescent="0.25">
      <c r="U353" s="269"/>
    </row>
    <row r="354" spans="21:21" s="81" customFormat="1" x14ac:dyDescent="0.25">
      <c r="U354" s="269"/>
    </row>
    <row r="355" spans="21:21" s="81" customFormat="1" x14ac:dyDescent="0.25">
      <c r="U355" s="269"/>
    </row>
    <row r="356" spans="21:21" s="81" customFormat="1" x14ac:dyDescent="0.25">
      <c r="U356" s="269"/>
    </row>
    <row r="357" spans="21:21" s="81" customFormat="1" x14ac:dyDescent="0.25">
      <c r="U357" s="269"/>
    </row>
    <row r="358" spans="21:21" s="81" customFormat="1" x14ac:dyDescent="0.25">
      <c r="U358" s="269"/>
    </row>
    <row r="359" spans="21:21" s="81" customFormat="1" x14ac:dyDescent="0.25">
      <c r="U359" s="269"/>
    </row>
    <row r="360" spans="21:21" s="81" customFormat="1" x14ac:dyDescent="0.25">
      <c r="U360" s="269"/>
    </row>
    <row r="361" spans="21:21" s="81" customFormat="1" x14ac:dyDescent="0.25">
      <c r="U361" s="269"/>
    </row>
    <row r="362" spans="21:21" s="81" customFormat="1" x14ac:dyDescent="0.25">
      <c r="U362" s="269"/>
    </row>
    <row r="363" spans="21:21" s="81" customFormat="1" x14ac:dyDescent="0.25">
      <c r="U363" s="269"/>
    </row>
    <row r="364" spans="21:21" s="81" customFormat="1" x14ac:dyDescent="0.25">
      <c r="U364" s="269"/>
    </row>
    <row r="365" spans="21:21" s="81" customFormat="1" x14ac:dyDescent="0.25">
      <c r="U365" s="269"/>
    </row>
    <row r="366" spans="21:21" s="81" customFormat="1" x14ac:dyDescent="0.25">
      <c r="U366" s="269"/>
    </row>
    <row r="367" spans="21:21" s="81" customFormat="1" x14ac:dyDescent="0.25">
      <c r="U367" s="269"/>
    </row>
    <row r="368" spans="21:21" s="81" customFormat="1" x14ac:dyDescent="0.25">
      <c r="U368" s="269"/>
    </row>
    <row r="369" spans="21:21" s="81" customFormat="1" x14ac:dyDescent="0.25">
      <c r="U369" s="269"/>
    </row>
    <row r="370" spans="21:21" s="81" customFormat="1" x14ac:dyDescent="0.25">
      <c r="U370" s="269"/>
    </row>
    <row r="371" spans="21:21" s="81" customFormat="1" x14ac:dyDescent="0.25">
      <c r="U371" s="269"/>
    </row>
    <row r="372" spans="21:21" s="81" customFormat="1" x14ac:dyDescent="0.25">
      <c r="U372" s="269"/>
    </row>
    <row r="373" spans="21:21" s="81" customFormat="1" x14ac:dyDescent="0.25">
      <c r="U373" s="269"/>
    </row>
    <row r="374" spans="21:21" s="81" customFormat="1" x14ac:dyDescent="0.25">
      <c r="U374" s="269"/>
    </row>
    <row r="375" spans="21:21" s="81" customFormat="1" x14ac:dyDescent="0.25">
      <c r="U375" s="269"/>
    </row>
    <row r="376" spans="21:21" s="81" customFormat="1" x14ac:dyDescent="0.25">
      <c r="U376" s="269"/>
    </row>
    <row r="377" spans="21:21" s="81" customFormat="1" x14ac:dyDescent="0.25">
      <c r="U377" s="269"/>
    </row>
    <row r="378" spans="21:21" s="81" customFormat="1" x14ac:dyDescent="0.25">
      <c r="U378" s="269"/>
    </row>
    <row r="379" spans="21:21" s="81" customFormat="1" x14ac:dyDescent="0.25">
      <c r="U379" s="269"/>
    </row>
    <row r="380" spans="21:21" s="81" customFormat="1" x14ac:dyDescent="0.25">
      <c r="U380" s="269"/>
    </row>
    <row r="381" spans="21:21" s="81" customFormat="1" x14ac:dyDescent="0.25">
      <c r="U381" s="269"/>
    </row>
    <row r="382" spans="21:21" s="81" customFormat="1" x14ac:dyDescent="0.25">
      <c r="U382" s="269"/>
    </row>
    <row r="383" spans="21:21" s="81" customFormat="1" x14ac:dyDescent="0.25">
      <c r="U383" s="269"/>
    </row>
    <row r="384" spans="21:21" s="81" customFormat="1" x14ac:dyDescent="0.25">
      <c r="U384" s="269"/>
    </row>
    <row r="385" spans="21:21" s="81" customFormat="1" x14ac:dyDescent="0.25">
      <c r="U385" s="269"/>
    </row>
    <row r="386" spans="21:21" s="81" customFormat="1" x14ac:dyDescent="0.25">
      <c r="U386" s="269"/>
    </row>
    <row r="387" spans="21:21" s="81" customFormat="1" x14ac:dyDescent="0.25">
      <c r="U387" s="269"/>
    </row>
    <row r="388" spans="21:21" s="81" customFormat="1" x14ac:dyDescent="0.25">
      <c r="U388" s="269"/>
    </row>
    <row r="389" spans="21:21" s="81" customFormat="1" x14ac:dyDescent="0.25">
      <c r="U389" s="269"/>
    </row>
    <row r="390" spans="21:21" s="81" customFormat="1" x14ac:dyDescent="0.25">
      <c r="U390" s="269"/>
    </row>
    <row r="391" spans="21:21" s="81" customFormat="1" x14ac:dyDescent="0.25">
      <c r="U391" s="269"/>
    </row>
    <row r="392" spans="21:21" s="81" customFormat="1" x14ac:dyDescent="0.25">
      <c r="U392" s="269"/>
    </row>
    <row r="393" spans="21:21" s="81" customFormat="1" x14ac:dyDescent="0.25">
      <c r="U393" s="269"/>
    </row>
    <row r="394" spans="21:21" s="81" customFormat="1" x14ac:dyDescent="0.25">
      <c r="U394" s="269"/>
    </row>
    <row r="395" spans="21:21" s="81" customFormat="1" x14ac:dyDescent="0.25">
      <c r="U395" s="269"/>
    </row>
    <row r="396" spans="21:21" s="81" customFormat="1" x14ac:dyDescent="0.25">
      <c r="U396" s="269"/>
    </row>
    <row r="397" spans="21:21" s="81" customFormat="1" x14ac:dyDescent="0.25">
      <c r="U397" s="269"/>
    </row>
    <row r="398" spans="21:21" s="81" customFormat="1" x14ac:dyDescent="0.25">
      <c r="U398" s="269"/>
    </row>
    <row r="399" spans="21:21" s="81" customFormat="1" x14ac:dyDescent="0.25">
      <c r="U399" s="269"/>
    </row>
    <row r="400" spans="21:21" s="81" customFormat="1" x14ac:dyDescent="0.25">
      <c r="U400" s="269"/>
    </row>
    <row r="401" spans="21:21" s="81" customFormat="1" x14ac:dyDescent="0.25">
      <c r="U401" s="269"/>
    </row>
    <row r="402" spans="21:21" s="81" customFormat="1" x14ac:dyDescent="0.25">
      <c r="U402" s="269"/>
    </row>
    <row r="403" spans="21:21" s="81" customFormat="1" x14ac:dyDescent="0.25">
      <c r="U403" s="269"/>
    </row>
    <row r="404" spans="21:21" s="81" customFormat="1" x14ac:dyDescent="0.25">
      <c r="U404" s="269"/>
    </row>
    <row r="405" spans="21:21" s="81" customFormat="1" x14ac:dyDescent="0.25">
      <c r="U405" s="269"/>
    </row>
    <row r="406" spans="21:21" s="81" customFormat="1" x14ac:dyDescent="0.25">
      <c r="U406" s="269"/>
    </row>
    <row r="407" spans="21:21" s="81" customFormat="1" x14ac:dyDescent="0.25">
      <c r="U407" s="269"/>
    </row>
    <row r="408" spans="21:21" s="81" customFormat="1" x14ac:dyDescent="0.25">
      <c r="U408" s="269"/>
    </row>
    <row r="409" spans="21:21" s="81" customFormat="1" x14ac:dyDescent="0.25">
      <c r="U409" s="269"/>
    </row>
    <row r="410" spans="21:21" s="81" customFormat="1" x14ac:dyDescent="0.25">
      <c r="U410" s="269"/>
    </row>
    <row r="411" spans="21:21" s="81" customFormat="1" x14ac:dyDescent="0.25">
      <c r="U411" s="269"/>
    </row>
    <row r="412" spans="21:21" s="81" customFormat="1" x14ac:dyDescent="0.25">
      <c r="U412" s="269"/>
    </row>
    <row r="413" spans="21:21" s="81" customFormat="1" x14ac:dyDescent="0.25">
      <c r="U413" s="269"/>
    </row>
    <row r="414" spans="21:21" s="81" customFormat="1" x14ac:dyDescent="0.25">
      <c r="U414" s="269"/>
    </row>
    <row r="415" spans="21:21" s="81" customFormat="1" x14ac:dyDescent="0.25">
      <c r="U415" s="269"/>
    </row>
    <row r="416" spans="21:21" s="81" customFormat="1" x14ac:dyDescent="0.25">
      <c r="U416" s="269"/>
    </row>
    <row r="417" spans="21:21" s="81" customFormat="1" x14ac:dyDescent="0.25">
      <c r="U417" s="269"/>
    </row>
    <row r="418" spans="21:21" s="81" customFormat="1" x14ac:dyDescent="0.25">
      <c r="U418" s="269"/>
    </row>
    <row r="419" spans="21:21" s="81" customFormat="1" x14ac:dyDescent="0.25">
      <c r="U419" s="269"/>
    </row>
    <row r="420" spans="21:21" s="81" customFormat="1" x14ac:dyDescent="0.25">
      <c r="U420" s="269"/>
    </row>
    <row r="421" spans="21:21" s="81" customFormat="1" x14ac:dyDescent="0.25">
      <c r="U421" s="269"/>
    </row>
    <row r="422" spans="21:21" s="81" customFormat="1" x14ac:dyDescent="0.25">
      <c r="U422" s="269"/>
    </row>
    <row r="423" spans="21:21" s="81" customFormat="1" x14ac:dyDescent="0.25">
      <c r="U423" s="269"/>
    </row>
    <row r="424" spans="21:21" s="81" customFormat="1" x14ac:dyDescent="0.25">
      <c r="U424" s="269"/>
    </row>
    <row r="425" spans="21:21" s="81" customFormat="1" x14ac:dyDescent="0.25">
      <c r="U425" s="269"/>
    </row>
    <row r="426" spans="21:21" s="81" customFormat="1" x14ac:dyDescent="0.25">
      <c r="U426" s="269"/>
    </row>
    <row r="427" spans="21:21" s="81" customFormat="1" x14ac:dyDescent="0.25">
      <c r="U427" s="269"/>
    </row>
    <row r="428" spans="21:21" s="81" customFormat="1" x14ac:dyDescent="0.25">
      <c r="U428" s="269"/>
    </row>
    <row r="429" spans="21:21" s="81" customFormat="1" x14ac:dyDescent="0.25">
      <c r="U429" s="269"/>
    </row>
    <row r="430" spans="21:21" s="81" customFormat="1" x14ac:dyDescent="0.25">
      <c r="U430" s="269"/>
    </row>
    <row r="431" spans="21:21" s="81" customFormat="1" x14ac:dyDescent="0.25">
      <c r="U431" s="269"/>
    </row>
    <row r="432" spans="21:21" s="81" customFormat="1" x14ac:dyDescent="0.25">
      <c r="U432" s="269"/>
    </row>
    <row r="433" spans="21:21" s="81" customFormat="1" x14ac:dyDescent="0.25">
      <c r="U433" s="269"/>
    </row>
    <row r="434" spans="21:21" s="81" customFormat="1" x14ac:dyDescent="0.25">
      <c r="U434" s="269"/>
    </row>
    <row r="435" spans="21:21" s="81" customFormat="1" x14ac:dyDescent="0.25">
      <c r="U435" s="269"/>
    </row>
    <row r="436" spans="21:21" s="81" customFormat="1" x14ac:dyDescent="0.25">
      <c r="U436" s="269"/>
    </row>
    <row r="437" spans="21:21" s="81" customFormat="1" x14ac:dyDescent="0.25">
      <c r="U437" s="269"/>
    </row>
    <row r="438" spans="21:21" s="81" customFormat="1" x14ac:dyDescent="0.25">
      <c r="U438" s="269"/>
    </row>
    <row r="439" spans="21:21" s="81" customFormat="1" x14ac:dyDescent="0.25">
      <c r="U439" s="269"/>
    </row>
    <row r="440" spans="21:21" s="81" customFormat="1" x14ac:dyDescent="0.25">
      <c r="U440" s="269"/>
    </row>
    <row r="441" spans="21:21" s="81" customFormat="1" x14ac:dyDescent="0.25">
      <c r="U441" s="269"/>
    </row>
    <row r="442" spans="21:21" s="81" customFormat="1" x14ac:dyDescent="0.25">
      <c r="U442" s="269"/>
    </row>
    <row r="443" spans="21:21" s="81" customFormat="1" x14ac:dyDescent="0.25">
      <c r="U443" s="269"/>
    </row>
    <row r="444" spans="21:21" s="81" customFormat="1" x14ac:dyDescent="0.25">
      <c r="U444" s="269"/>
    </row>
    <row r="445" spans="21:21" s="81" customFormat="1" x14ac:dyDescent="0.25">
      <c r="U445" s="269"/>
    </row>
    <row r="446" spans="21:21" s="81" customFormat="1" x14ac:dyDescent="0.25">
      <c r="U446" s="269"/>
    </row>
    <row r="447" spans="21:21" s="81" customFormat="1" x14ac:dyDescent="0.25">
      <c r="U447" s="269"/>
    </row>
    <row r="448" spans="21:21" s="81" customFormat="1" x14ac:dyDescent="0.25">
      <c r="U448" s="269"/>
    </row>
    <row r="449" spans="21:21" s="81" customFormat="1" x14ac:dyDescent="0.25">
      <c r="U449" s="269"/>
    </row>
    <row r="450" spans="21:21" s="81" customFormat="1" x14ac:dyDescent="0.25">
      <c r="U450" s="269"/>
    </row>
    <row r="451" spans="21:21" s="81" customFormat="1" x14ac:dyDescent="0.25">
      <c r="U451" s="269"/>
    </row>
    <row r="452" spans="21:21" s="81" customFormat="1" x14ac:dyDescent="0.25">
      <c r="U452" s="269"/>
    </row>
    <row r="453" spans="21:21" s="81" customFormat="1" x14ac:dyDescent="0.25">
      <c r="U453" s="269"/>
    </row>
    <row r="454" spans="21:21" s="81" customFormat="1" x14ac:dyDescent="0.25">
      <c r="U454" s="269"/>
    </row>
    <row r="455" spans="21:21" s="81" customFormat="1" x14ac:dyDescent="0.25">
      <c r="U455" s="269"/>
    </row>
    <row r="456" spans="21:21" s="81" customFormat="1" x14ac:dyDescent="0.25">
      <c r="U456" s="269"/>
    </row>
    <row r="457" spans="21:21" s="81" customFormat="1" x14ac:dyDescent="0.25">
      <c r="U457" s="269"/>
    </row>
    <row r="458" spans="21:21" s="81" customFormat="1" x14ac:dyDescent="0.25">
      <c r="U458" s="269"/>
    </row>
    <row r="459" spans="21:21" s="81" customFormat="1" x14ac:dyDescent="0.25">
      <c r="U459" s="269"/>
    </row>
    <row r="460" spans="21:21" s="81" customFormat="1" x14ac:dyDescent="0.25">
      <c r="U460" s="269"/>
    </row>
    <row r="461" spans="21:21" s="81" customFormat="1" x14ac:dyDescent="0.25">
      <c r="U461" s="269"/>
    </row>
    <row r="462" spans="21:21" s="81" customFormat="1" x14ac:dyDescent="0.25">
      <c r="U462" s="269"/>
    </row>
    <row r="463" spans="21:21" s="81" customFormat="1" x14ac:dyDescent="0.25">
      <c r="U463" s="269"/>
    </row>
    <row r="464" spans="21:21" s="81" customFormat="1" x14ac:dyDescent="0.25">
      <c r="U464" s="269"/>
    </row>
    <row r="465" spans="21:21" s="81" customFormat="1" x14ac:dyDescent="0.25">
      <c r="U465" s="269"/>
    </row>
    <row r="466" spans="21:21" s="81" customFormat="1" x14ac:dyDescent="0.25">
      <c r="U466" s="269"/>
    </row>
    <row r="467" spans="21:21" s="81" customFormat="1" x14ac:dyDescent="0.25">
      <c r="U467" s="269"/>
    </row>
    <row r="468" spans="21:21" s="81" customFormat="1" x14ac:dyDescent="0.25">
      <c r="U468" s="269"/>
    </row>
    <row r="469" spans="21:21" s="81" customFormat="1" x14ac:dyDescent="0.25">
      <c r="U469" s="269"/>
    </row>
    <row r="470" spans="21:21" s="81" customFormat="1" x14ac:dyDescent="0.25">
      <c r="U470" s="269"/>
    </row>
    <row r="471" spans="21:21" s="81" customFormat="1" x14ac:dyDescent="0.25">
      <c r="U471" s="269"/>
    </row>
    <row r="472" spans="21:21" s="81" customFormat="1" x14ac:dyDescent="0.25">
      <c r="U472" s="269"/>
    </row>
    <row r="473" spans="21:21" s="81" customFormat="1" x14ac:dyDescent="0.25">
      <c r="U473" s="269"/>
    </row>
    <row r="474" spans="21:21" s="81" customFormat="1" x14ac:dyDescent="0.25">
      <c r="U474" s="269"/>
    </row>
    <row r="475" spans="21:21" s="81" customFormat="1" x14ac:dyDescent="0.25">
      <c r="U475" s="269"/>
    </row>
    <row r="476" spans="21:21" s="81" customFormat="1" x14ac:dyDescent="0.25">
      <c r="U476" s="269"/>
    </row>
    <row r="477" spans="21:21" s="81" customFormat="1" x14ac:dyDescent="0.25">
      <c r="U477" s="269"/>
    </row>
    <row r="478" spans="21:21" s="81" customFormat="1" x14ac:dyDescent="0.25">
      <c r="U478" s="269"/>
    </row>
    <row r="479" spans="21:21" s="81" customFormat="1" x14ac:dyDescent="0.25">
      <c r="U479" s="269"/>
    </row>
    <row r="480" spans="21:21" s="81" customFormat="1" x14ac:dyDescent="0.25">
      <c r="U480" s="269"/>
    </row>
    <row r="481" spans="21:21" s="81" customFormat="1" x14ac:dyDescent="0.25">
      <c r="U481" s="269"/>
    </row>
    <row r="482" spans="21:21" s="81" customFormat="1" x14ac:dyDescent="0.25">
      <c r="U482" s="269"/>
    </row>
    <row r="483" spans="21:21" s="81" customFormat="1" x14ac:dyDescent="0.25">
      <c r="U483" s="269"/>
    </row>
    <row r="484" spans="21:21" s="81" customFormat="1" x14ac:dyDescent="0.25">
      <c r="U484" s="269"/>
    </row>
    <row r="485" spans="21:21" s="81" customFormat="1" x14ac:dyDescent="0.25">
      <c r="U485" s="269"/>
    </row>
    <row r="486" spans="21:21" s="81" customFormat="1" x14ac:dyDescent="0.25">
      <c r="U486" s="269"/>
    </row>
    <row r="487" spans="21:21" s="81" customFormat="1" x14ac:dyDescent="0.25">
      <c r="U487" s="269"/>
    </row>
    <row r="488" spans="21:21" s="81" customFormat="1" x14ac:dyDescent="0.25">
      <c r="U488" s="269"/>
    </row>
    <row r="489" spans="21:21" s="81" customFormat="1" x14ac:dyDescent="0.25">
      <c r="U489" s="269"/>
    </row>
    <row r="490" spans="21:21" s="81" customFormat="1" x14ac:dyDescent="0.25">
      <c r="U490" s="269"/>
    </row>
    <row r="491" spans="21:21" s="81" customFormat="1" x14ac:dyDescent="0.25">
      <c r="U491" s="269"/>
    </row>
    <row r="492" spans="21:21" s="81" customFormat="1" x14ac:dyDescent="0.25">
      <c r="U492" s="269"/>
    </row>
    <row r="493" spans="21:21" s="81" customFormat="1" x14ac:dyDescent="0.25">
      <c r="U493" s="269"/>
    </row>
    <row r="494" spans="21:21" s="81" customFormat="1" x14ac:dyDescent="0.25">
      <c r="U494" s="269"/>
    </row>
    <row r="495" spans="21:21" s="81" customFormat="1" x14ac:dyDescent="0.25">
      <c r="U495" s="269"/>
    </row>
    <row r="496" spans="21:21" s="81" customFormat="1" x14ac:dyDescent="0.25">
      <c r="U496" s="269"/>
    </row>
    <row r="497" spans="21:21" s="81" customFormat="1" x14ac:dyDescent="0.25">
      <c r="U497" s="269"/>
    </row>
    <row r="498" spans="21:21" s="81" customFormat="1" x14ac:dyDescent="0.25">
      <c r="U498" s="269"/>
    </row>
    <row r="499" spans="21:21" s="81" customFormat="1" x14ac:dyDescent="0.25">
      <c r="U499" s="269"/>
    </row>
    <row r="500" spans="21:21" s="81" customFormat="1" x14ac:dyDescent="0.25">
      <c r="U500" s="269"/>
    </row>
    <row r="501" spans="21:21" s="81" customFormat="1" x14ac:dyDescent="0.25">
      <c r="U501" s="269"/>
    </row>
    <row r="502" spans="21:21" s="81" customFormat="1" x14ac:dyDescent="0.25">
      <c r="U502" s="269"/>
    </row>
    <row r="503" spans="21:21" s="81" customFormat="1" x14ac:dyDescent="0.25">
      <c r="U503" s="269"/>
    </row>
    <row r="504" spans="21:21" s="81" customFormat="1" x14ac:dyDescent="0.25">
      <c r="U504" s="269"/>
    </row>
    <row r="505" spans="21:21" s="81" customFormat="1" x14ac:dyDescent="0.25">
      <c r="U505" s="269"/>
    </row>
    <row r="506" spans="21:21" s="81" customFormat="1" x14ac:dyDescent="0.25">
      <c r="U506" s="269"/>
    </row>
    <row r="507" spans="21:21" s="81" customFormat="1" x14ac:dyDescent="0.25">
      <c r="U507" s="269"/>
    </row>
    <row r="508" spans="21:21" s="81" customFormat="1" x14ac:dyDescent="0.25">
      <c r="U508" s="269"/>
    </row>
    <row r="509" spans="21:21" s="81" customFormat="1" x14ac:dyDescent="0.25">
      <c r="U509" s="269"/>
    </row>
    <row r="510" spans="21:21" s="81" customFormat="1" x14ac:dyDescent="0.25">
      <c r="U510" s="269"/>
    </row>
    <row r="511" spans="21:21" s="81" customFormat="1" x14ac:dyDescent="0.25">
      <c r="U511" s="269"/>
    </row>
    <row r="512" spans="21:21" s="81" customFormat="1" x14ac:dyDescent="0.25">
      <c r="U512" s="269"/>
    </row>
    <row r="513" spans="21:21" s="81" customFormat="1" x14ac:dyDescent="0.25">
      <c r="U513" s="269"/>
    </row>
    <row r="514" spans="21:21" s="81" customFormat="1" x14ac:dyDescent="0.25">
      <c r="U514" s="269"/>
    </row>
    <row r="515" spans="21:21" s="81" customFormat="1" x14ac:dyDescent="0.25">
      <c r="U515" s="269"/>
    </row>
    <row r="516" spans="21:21" s="81" customFormat="1" x14ac:dyDescent="0.25">
      <c r="U516" s="269"/>
    </row>
    <row r="517" spans="21:21" s="81" customFormat="1" x14ac:dyDescent="0.25">
      <c r="U517" s="269"/>
    </row>
    <row r="518" spans="21:21" s="81" customFormat="1" x14ac:dyDescent="0.25">
      <c r="U518" s="269"/>
    </row>
    <row r="519" spans="21:21" s="81" customFormat="1" x14ac:dyDescent="0.25">
      <c r="U519" s="269"/>
    </row>
    <row r="520" spans="21:21" s="81" customFormat="1" x14ac:dyDescent="0.25">
      <c r="U520" s="269"/>
    </row>
    <row r="521" spans="21:21" s="81" customFormat="1" x14ac:dyDescent="0.25">
      <c r="U521" s="269"/>
    </row>
    <row r="522" spans="21:21" s="81" customFormat="1" x14ac:dyDescent="0.25">
      <c r="U522" s="269"/>
    </row>
    <row r="523" spans="21:21" s="81" customFormat="1" x14ac:dyDescent="0.25">
      <c r="U523" s="269"/>
    </row>
    <row r="524" spans="21:21" s="81" customFormat="1" x14ac:dyDescent="0.25">
      <c r="U524" s="269"/>
    </row>
    <row r="525" spans="21:21" s="81" customFormat="1" x14ac:dyDescent="0.25">
      <c r="U525" s="269"/>
    </row>
    <row r="526" spans="21:21" s="81" customFormat="1" x14ac:dyDescent="0.25">
      <c r="U526" s="269"/>
    </row>
    <row r="527" spans="21:21" s="81" customFormat="1" x14ac:dyDescent="0.25">
      <c r="U527" s="269"/>
    </row>
    <row r="528" spans="21:21" s="81" customFormat="1" x14ac:dyDescent="0.25">
      <c r="U528" s="269"/>
    </row>
    <row r="529" spans="21:21" s="81" customFormat="1" x14ac:dyDescent="0.25">
      <c r="U529" s="269"/>
    </row>
    <row r="530" spans="21:21" s="81" customFormat="1" x14ac:dyDescent="0.25">
      <c r="U530" s="269"/>
    </row>
    <row r="531" spans="21:21" s="81" customFormat="1" x14ac:dyDescent="0.25">
      <c r="U531" s="269"/>
    </row>
    <row r="532" spans="21:21" s="81" customFormat="1" x14ac:dyDescent="0.25">
      <c r="U532" s="269"/>
    </row>
    <row r="533" spans="21:21" s="81" customFormat="1" x14ac:dyDescent="0.25">
      <c r="U533" s="269"/>
    </row>
    <row r="534" spans="21:21" s="81" customFormat="1" x14ac:dyDescent="0.25">
      <c r="U534" s="269"/>
    </row>
    <row r="535" spans="21:21" s="81" customFormat="1" x14ac:dyDescent="0.25">
      <c r="U535" s="269"/>
    </row>
    <row r="536" spans="21:21" s="81" customFormat="1" x14ac:dyDescent="0.25">
      <c r="U536" s="269"/>
    </row>
    <row r="537" spans="21:21" s="81" customFormat="1" x14ac:dyDescent="0.25">
      <c r="U537" s="269"/>
    </row>
    <row r="538" spans="21:21" s="81" customFormat="1" x14ac:dyDescent="0.25">
      <c r="U538" s="269"/>
    </row>
    <row r="539" spans="21:21" s="81" customFormat="1" x14ac:dyDescent="0.25">
      <c r="U539" s="269"/>
    </row>
    <row r="540" spans="21:21" s="81" customFormat="1" x14ac:dyDescent="0.25">
      <c r="U540" s="269"/>
    </row>
    <row r="541" spans="21:21" s="81" customFormat="1" x14ac:dyDescent="0.25">
      <c r="U541" s="269"/>
    </row>
    <row r="542" spans="21:21" s="81" customFormat="1" x14ac:dyDescent="0.25">
      <c r="U542" s="269"/>
    </row>
    <row r="543" spans="21:21" s="81" customFormat="1" x14ac:dyDescent="0.25">
      <c r="U543" s="269"/>
    </row>
    <row r="544" spans="21:21" s="81" customFormat="1" x14ac:dyDescent="0.25">
      <c r="U544" s="269"/>
    </row>
    <row r="545" spans="21:21" s="81" customFormat="1" x14ac:dyDescent="0.25">
      <c r="U545" s="269"/>
    </row>
    <row r="546" spans="21:21" s="81" customFormat="1" x14ac:dyDescent="0.25">
      <c r="U546" s="269"/>
    </row>
    <row r="547" spans="21:21" s="81" customFormat="1" x14ac:dyDescent="0.25">
      <c r="U547" s="269"/>
    </row>
    <row r="548" spans="21:21" s="81" customFormat="1" x14ac:dyDescent="0.25">
      <c r="U548" s="269"/>
    </row>
    <row r="549" spans="21:21" s="81" customFormat="1" x14ac:dyDescent="0.25">
      <c r="U549" s="269"/>
    </row>
    <row r="550" spans="21:21" s="81" customFormat="1" x14ac:dyDescent="0.25">
      <c r="U550" s="269"/>
    </row>
    <row r="551" spans="21:21" s="81" customFormat="1" x14ac:dyDescent="0.25">
      <c r="U551" s="269"/>
    </row>
    <row r="552" spans="21:21" s="81" customFormat="1" x14ac:dyDescent="0.25">
      <c r="U552" s="269"/>
    </row>
    <row r="553" spans="21:21" s="81" customFormat="1" x14ac:dyDescent="0.25">
      <c r="U553" s="269"/>
    </row>
    <row r="554" spans="21:21" s="81" customFormat="1" x14ac:dyDescent="0.25">
      <c r="U554" s="269"/>
    </row>
    <row r="555" spans="21:21" s="81" customFormat="1" x14ac:dyDescent="0.25">
      <c r="U555" s="269"/>
    </row>
    <row r="556" spans="21:21" s="81" customFormat="1" x14ac:dyDescent="0.25">
      <c r="U556" s="269"/>
    </row>
    <row r="557" spans="21:21" s="81" customFormat="1" x14ac:dyDescent="0.25">
      <c r="U557" s="269"/>
    </row>
    <row r="558" spans="21:21" s="81" customFormat="1" x14ac:dyDescent="0.25">
      <c r="U558" s="269"/>
    </row>
    <row r="559" spans="21:21" s="81" customFormat="1" x14ac:dyDescent="0.25">
      <c r="U559" s="269"/>
    </row>
    <row r="560" spans="21:21" s="81" customFormat="1" x14ac:dyDescent="0.25">
      <c r="U560" s="269"/>
    </row>
    <row r="561" spans="21:21" s="81" customFormat="1" x14ac:dyDescent="0.25">
      <c r="U561" s="269"/>
    </row>
    <row r="562" spans="21:21" s="81" customFormat="1" x14ac:dyDescent="0.25">
      <c r="U562" s="269"/>
    </row>
    <row r="563" spans="21:21" s="81" customFormat="1" x14ac:dyDescent="0.25">
      <c r="U563" s="269"/>
    </row>
    <row r="564" spans="21:21" s="81" customFormat="1" x14ac:dyDescent="0.25">
      <c r="U564" s="269"/>
    </row>
    <row r="565" spans="21:21" s="81" customFormat="1" x14ac:dyDescent="0.25">
      <c r="U565" s="269"/>
    </row>
    <row r="566" spans="21:21" s="81" customFormat="1" x14ac:dyDescent="0.25">
      <c r="U566" s="269"/>
    </row>
    <row r="567" spans="21:21" s="81" customFormat="1" x14ac:dyDescent="0.25">
      <c r="U567" s="269"/>
    </row>
    <row r="568" spans="21:21" s="81" customFormat="1" x14ac:dyDescent="0.25">
      <c r="U568" s="269"/>
    </row>
    <row r="569" spans="21:21" s="81" customFormat="1" x14ac:dyDescent="0.25">
      <c r="U569" s="269"/>
    </row>
    <row r="570" spans="21:21" s="81" customFormat="1" x14ac:dyDescent="0.25">
      <c r="U570" s="269"/>
    </row>
    <row r="571" spans="21:21" s="81" customFormat="1" x14ac:dyDescent="0.25">
      <c r="U571" s="269"/>
    </row>
    <row r="572" spans="21:21" s="81" customFormat="1" x14ac:dyDescent="0.25">
      <c r="U572" s="269"/>
    </row>
    <row r="573" spans="21:21" s="81" customFormat="1" x14ac:dyDescent="0.25">
      <c r="U573" s="269"/>
    </row>
    <row r="574" spans="21:21" s="81" customFormat="1" x14ac:dyDescent="0.25">
      <c r="U574" s="269"/>
    </row>
    <row r="575" spans="21:21" s="81" customFormat="1" x14ac:dyDescent="0.25">
      <c r="U575" s="269"/>
    </row>
    <row r="576" spans="21:21" s="81" customFormat="1" x14ac:dyDescent="0.25">
      <c r="U576" s="269"/>
    </row>
    <row r="577" spans="21:21" s="81" customFormat="1" x14ac:dyDescent="0.25">
      <c r="U577" s="269"/>
    </row>
    <row r="578" spans="21:21" s="81" customFormat="1" x14ac:dyDescent="0.25">
      <c r="U578" s="269"/>
    </row>
    <row r="579" spans="21:21" s="81" customFormat="1" x14ac:dyDescent="0.25">
      <c r="U579" s="269"/>
    </row>
    <row r="580" spans="21:21" s="81" customFormat="1" x14ac:dyDescent="0.25">
      <c r="U580" s="269"/>
    </row>
    <row r="581" spans="21:21" s="81" customFormat="1" x14ac:dyDescent="0.25">
      <c r="U581" s="269"/>
    </row>
    <row r="582" spans="21:21" s="81" customFormat="1" x14ac:dyDescent="0.25">
      <c r="U582" s="269"/>
    </row>
    <row r="583" spans="21:21" s="81" customFormat="1" x14ac:dyDescent="0.25">
      <c r="U583" s="269"/>
    </row>
    <row r="584" spans="21:21" s="81" customFormat="1" x14ac:dyDescent="0.25">
      <c r="U584" s="269"/>
    </row>
    <row r="585" spans="21:21" s="81" customFormat="1" x14ac:dyDescent="0.25">
      <c r="U585" s="269"/>
    </row>
    <row r="586" spans="21:21" s="81" customFormat="1" x14ac:dyDescent="0.25">
      <c r="U586" s="269"/>
    </row>
    <row r="587" spans="21:21" s="81" customFormat="1" x14ac:dyDescent="0.25">
      <c r="U587" s="269"/>
    </row>
    <row r="588" spans="21:21" s="81" customFormat="1" x14ac:dyDescent="0.25">
      <c r="U588" s="269"/>
    </row>
    <row r="589" spans="21:21" s="81" customFormat="1" x14ac:dyDescent="0.25">
      <c r="U589" s="269"/>
    </row>
    <row r="590" spans="21:21" s="81" customFormat="1" x14ac:dyDescent="0.25">
      <c r="U590" s="269"/>
    </row>
    <row r="591" spans="21:21" s="81" customFormat="1" x14ac:dyDescent="0.25">
      <c r="U591" s="269"/>
    </row>
    <row r="592" spans="21:21" s="81" customFormat="1" x14ac:dyDescent="0.25">
      <c r="U592" s="269"/>
    </row>
    <row r="593" spans="21:21" s="81" customFormat="1" x14ac:dyDescent="0.25">
      <c r="U593" s="269"/>
    </row>
    <row r="594" spans="21:21" s="81" customFormat="1" x14ac:dyDescent="0.25">
      <c r="U594" s="269"/>
    </row>
    <row r="595" spans="21:21" s="81" customFormat="1" x14ac:dyDescent="0.25">
      <c r="U595" s="269"/>
    </row>
    <row r="596" spans="21:21" s="81" customFormat="1" x14ac:dyDescent="0.25">
      <c r="U596" s="269"/>
    </row>
    <row r="597" spans="21:21" s="81" customFormat="1" x14ac:dyDescent="0.25">
      <c r="U597" s="269"/>
    </row>
    <row r="598" spans="21:21" s="81" customFormat="1" x14ac:dyDescent="0.25">
      <c r="U598" s="269"/>
    </row>
    <row r="599" spans="21:21" s="81" customFormat="1" x14ac:dyDescent="0.25">
      <c r="U599" s="269"/>
    </row>
    <row r="600" spans="21:21" s="81" customFormat="1" x14ac:dyDescent="0.25">
      <c r="U600" s="269"/>
    </row>
    <row r="601" spans="21:21" s="81" customFormat="1" x14ac:dyDescent="0.25">
      <c r="U601" s="269"/>
    </row>
    <row r="602" spans="21:21" s="81" customFormat="1" x14ac:dyDescent="0.25">
      <c r="U602" s="269"/>
    </row>
    <row r="603" spans="21:21" s="81" customFormat="1" x14ac:dyDescent="0.25">
      <c r="U603" s="269"/>
    </row>
    <row r="604" spans="21:21" s="81" customFormat="1" x14ac:dyDescent="0.25">
      <c r="U604" s="269"/>
    </row>
    <row r="605" spans="21:21" s="81" customFormat="1" x14ac:dyDescent="0.25">
      <c r="U605" s="269"/>
    </row>
    <row r="606" spans="21:21" s="81" customFormat="1" x14ac:dyDescent="0.25">
      <c r="U606" s="269"/>
    </row>
    <row r="607" spans="21:21" s="81" customFormat="1" x14ac:dyDescent="0.25">
      <c r="U607" s="269"/>
    </row>
    <row r="608" spans="21:21" s="81" customFormat="1" x14ac:dyDescent="0.25">
      <c r="U608" s="269"/>
    </row>
    <row r="609" spans="21:21" s="81" customFormat="1" x14ac:dyDescent="0.25">
      <c r="U609" s="269"/>
    </row>
    <row r="610" spans="21:21" s="81" customFormat="1" x14ac:dyDescent="0.25">
      <c r="U610" s="269"/>
    </row>
    <row r="611" spans="21:21" s="81" customFormat="1" x14ac:dyDescent="0.25">
      <c r="U611" s="269"/>
    </row>
    <row r="612" spans="21:21" s="81" customFormat="1" x14ac:dyDescent="0.25">
      <c r="U612" s="269"/>
    </row>
    <row r="613" spans="21:21" s="81" customFormat="1" x14ac:dyDescent="0.25">
      <c r="U613" s="269"/>
    </row>
    <row r="614" spans="21:21" s="81" customFormat="1" x14ac:dyDescent="0.25">
      <c r="U614" s="269"/>
    </row>
    <row r="615" spans="21:21" s="81" customFormat="1" x14ac:dyDescent="0.25">
      <c r="U615" s="269"/>
    </row>
    <row r="616" spans="21:21" s="81" customFormat="1" x14ac:dyDescent="0.25">
      <c r="U616" s="269"/>
    </row>
    <row r="617" spans="21:21" s="81" customFormat="1" x14ac:dyDescent="0.25">
      <c r="U617" s="269"/>
    </row>
    <row r="618" spans="21:21" s="81" customFormat="1" x14ac:dyDescent="0.25">
      <c r="U618" s="269"/>
    </row>
    <row r="619" spans="21:21" s="81" customFormat="1" x14ac:dyDescent="0.25">
      <c r="U619" s="269"/>
    </row>
    <row r="620" spans="21:21" s="81" customFormat="1" x14ac:dyDescent="0.25">
      <c r="U620" s="269"/>
    </row>
    <row r="621" spans="21:21" s="81" customFormat="1" x14ac:dyDescent="0.25">
      <c r="U621" s="269"/>
    </row>
    <row r="622" spans="21:21" s="81" customFormat="1" x14ac:dyDescent="0.25">
      <c r="U622" s="269"/>
    </row>
    <row r="623" spans="21:21" s="81" customFormat="1" x14ac:dyDescent="0.25">
      <c r="U623" s="269"/>
    </row>
    <row r="624" spans="21:21" s="81" customFormat="1" x14ac:dyDescent="0.25">
      <c r="U624" s="269"/>
    </row>
    <row r="625" spans="21:21" s="81" customFormat="1" x14ac:dyDescent="0.25">
      <c r="U625" s="269"/>
    </row>
    <row r="626" spans="21:21" s="81" customFormat="1" x14ac:dyDescent="0.25">
      <c r="U626" s="269"/>
    </row>
    <row r="627" spans="21:21" s="81" customFormat="1" x14ac:dyDescent="0.25">
      <c r="U627" s="269"/>
    </row>
    <row r="628" spans="21:21" s="81" customFormat="1" x14ac:dyDescent="0.25">
      <c r="U628" s="269"/>
    </row>
    <row r="629" spans="21:21" s="81" customFormat="1" x14ac:dyDescent="0.25">
      <c r="U629" s="269"/>
    </row>
    <row r="630" spans="21:21" s="81" customFormat="1" x14ac:dyDescent="0.25">
      <c r="U630" s="269"/>
    </row>
    <row r="631" spans="21:21" s="81" customFormat="1" x14ac:dyDescent="0.25">
      <c r="U631" s="269"/>
    </row>
    <row r="632" spans="21:21" s="81" customFormat="1" x14ac:dyDescent="0.25">
      <c r="U632" s="269"/>
    </row>
    <row r="633" spans="21:21" s="81" customFormat="1" x14ac:dyDescent="0.25">
      <c r="U633" s="269"/>
    </row>
    <row r="634" spans="21:21" s="81" customFormat="1" x14ac:dyDescent="0.25">
      <c r="U634" s="269"/>
    </row>
    <row r="635" spans="21:21" s="81" customFormat="1" x14ac:dyDescent="0.25">
      <c r="U635" s="269"/>
    </row>
    <row r="636" spans="21:21" s="81" customFormat="1" x14ac:dyDescent="0.25">
      <c r="U636" s="269"/>
    </row>
    <row r="637" spans="21:21" s="81" customFormat="1" x14ac:dyDescent="0.25">
      <c r="U637" s="269"/>
    </row>
    <row r="638" spans="21:21" s="81" customFormat="1" x14ac:dyDescent="0.25">
      <c r="U638" s="269"/>
    </row>
    <row r="639" spans="21:21" s="81" customFormat="1" x14ac:dyDescent="0.25">
      <c r="U639" s="269"/>
    </row>
    <row r="640" spans="21:21" s="81" customFormat="1" x14ac:dyDescent="0.25">
      <c r="U640" s="269"/>
    </row>
    <row r="641" spans="21:21" s="81" customFormat="1" x14ac:dyDescent="0.25">
      <c r="U641" s="269"/>
    </row>
    <row r="642" spans="21:21" s="81" customFormat="1" x14ac:dyDescent="0.25">
      <c r="U642" s="269"/>
    </row>
    <row r="643" spans="21:21" s="81" customFormat="1" x14ac:dyDescent="0.25">
      <c r="U643" s="269"/>
    </row>
    <row r="644" spans="21:21" s="81" customFormat="1" x14ac:dyDescent="0.25">
      <c r="U644" s="269"/>
    </row>
    <row r="645" spans="21:21" s="81" customFormat="1" x14ac:dyDescent="0.25">
      <c r="U645" s="269"/>
    </row>
    <row r="646" spans="21:21" s="81" customFormat="1" x14ac:dyDescent="0.25">
      <c r="U646" s="269"/>
    </row>
    <row r="647" spans="21:21" s="81" customFormat="1" x14ac:dyDescent="0.25">
      <c r="U647" s="269"/>
    </row>
    <row r="648" spans="21:21" s="81" customFormat="1" x14ac:dyDescent="0.25">
      <c r="U648" s="269"/>
    </row>
    <row r="649" spans="21:21" s="81" customFormat="1" x14ac:dyDescent="0.25">
      <c r="U649" s="269"/>
    </row>
    <row r="650" spans="21:21" s="81" customFormat="1" x14ac:dyDescent="0.25">
      <c r="U650" s="269"/>
    </row>
    <row r="651" spans="21:21" s="81" customFormat="1" x14ac:dyDescent="0.25">
      <c r="U651" s="269"/>
    </row>
    <row r="652" spans="21:21" s="81" customFormat="1" x14ac:dyDescent="0.25">
      <c r="U652" s="269"/>
    </row>
    <row r="653" spans="21:21" s="81" customFormat="1" x14ac:dyDescent="0.25">
      <c r="U653" s="269"/>
    </row>
    <row r="654" spans="21:21" s="81" customFormat="1" x14ac:dyDescent="0.25">
      <c r="U654" s="269"/>
    </row>
    <row r="655" spans="21:21" s="81" customFormat="1" x14ac:dyDescent="0.25">
      <c r="U655" s="269"/>
    </row>
    <row r="656" spans="21:21" s="81" customFormat="1" x14ac:dyDescent="0.25">
      <c r="U656" s="269"/>
    </row>
    <row r="657" spans="21:21" s="81" customFormat="1" x14ac:dyDescent="0.25">
      <c r="U657" s="269"/>
    </row>
    <row r="658" spans="21:21" s="81" customFormat="1" x14ac:dyDescent="0.25">
      <c r="U658" s="269"/>
    </row>
    <row r="659" spans="21:21" s="81" customFormat="1" x14ac:dyDescent="0.25">
      <c r="U659" s="269"/>
    </row>
    <row r="660" spans="21:21" s="81" customFormat="1" x14ac:dyDescent="0.25">
      <c r="U660" s="269"/>
    </row>
    <row r="661" spans="21:21" s="81" customFormat="1" x14ac:dyDescent="0.25">
      <c r="U661" s="269"/>
    </row>
    <row r="662" spans="21:21" s="81" customFormat="1" x14ac:dyDescent="0.25">
      <c r="U662" s="269"/>
    </row>
    <row r="663" spans="21:21" s="81" customFormat="1" x14ac:dyDescent="0.25">
      <c r="U663" s="269"/>
    </row>
    <row r="664" spans="21:21" s="81" customFormat="1" x14ac:dyDescent="0.25">
      <c r="U664" s="269"/>
    </row>
    <row r="665" spans="21:21" s="81" customFormat="1" x14ac:dyDescent="0.25">
      <c r="U665" s="269"/>
    </row>
    <row r="666" spans="21:21" s="81" customFormat="1" x14ac:dyDescent="0.25">
      <c r="U666" s="269"/>
    </row>
    <row r="667" spans="21:21" s="81" customFormat="1" x14ac:dyDescent="0.25">
      <c r="U667" s="269"/>
    </row>
    <row r="668" spans="21:21" s="81" customFormat="1" x14ac:dyDescent="0.25">
      <c r="U668" s="269"/>
    </row>
    <row r="669" spans="21:21" s="81" customFormat="1" x14ac:dyDescent="0.25">
      <c r="U669" s="269"/>
    </row>
    <row r="670" spans="21:21" s="81" customFormat="1" x14ac:dyDescent="0.25">
      <c r="U670" s="269"/>
    </row>
    <row r="671" spans="21:21" s="81" customFormat="1" x14ac:dyDescent="0.25">
      <c r="U671" s="269"/>
    </row>
    <row r="672" spans="21:21" s="81" customFormat="1" x14ac:dyDescent="0.25">
      <c r="U672" s="269"/>
    </row>
    <row r="673" spans="21:21" s="81" customFormat="1" x14ac:dyDescent="0.25">
      <c r="U673" s="269"/>
    </row>
    <row r="674" spans="21:21" s="81" customFormat="1" x14ac:dyDescent="0.25">
      <c r="U674" s="269"/>
    </row>
    <row r="675" spans="21:21" s="81" customFormat="1" x14ac:dyDescent="0.25">
      <c r="U675" s="269"/>
    </row>
    <row r="676" spans="21:21" s="81" customFormat="1" x14ac:dyDescent="0.25">
      <c r="U676" s="269"/>
    </row>
    <row r="677" spans="21:21" s="81" customFormat="1" x14ac:dyDescent="0.25">
      <c r="U677" s="269"/>
    </row>
    <row r="678" spans="21:21" s="81" customFormat="1" x14ac:dyDescent="0.25">
      <c r="U678" s="269"/>
    </row>
    <row r="679" spans="21:21" s="81" customFormat="1" x14ac:dyDescent="0.25">
      <c r="U679" s="269"/>
    </row>
    <row r="680" spans="21:21" s="81" customFormat="1" x14ac:dyDescent="0.25">
      <c r="U680" s="269"/>
    </row>
    <row r="681" spans="21:21" s="81" customFormat="1" x14ac:dyDescent="0.25">
      <c r="U681" s="269"/>
    </row>
    <row r="682" spans="21:21" s="81" customFormat="1" x14ac:dyDescent="0.25">
      <c r="U682" s="269"/>
    </row>
    <row r="683" spans="21:21" s="81" customFormat="1" x14ac:dyDescent="0.25">
      <c r="U683" s="269"/>
    </row>
    <row r="684" spans="21:21" s="81" customFormat="1" x14ac:dyDescent="0.25">
      <c r="U684" s="269"/>
    </row>
    <row r="685" spans="21:21" s="81" customFormat="1" x14ac:dyDescent="0.25">
      <c r="U685" s="269"/>
    </row>
    <row r="686" spans="21:21" s="81" customFormat="1" x14ac:dyDescent="0.25">
      <c r="U686" s="269"/>
    </row>
    <row r="687" spans="21:21" s="81" customFormat="1" x14ac:dyDescent="0.25">
      <c r="U687" s="269"/>
    </row>
    <row r="688" spans="21:21" s="81" customFormat="1" x14ac:dyDescent="0.25">
      <c r="U688" s="269"/>
    </row>
    <row r="689" spans="21:21" s="81" customFormat="1" x14ac:dyDescent="0.25">
      <c r="U689" s="269"/>
    </row>
    <row r="690" spans="21:21" s="81" customFormat="1" x14ac:dyDescent="0.25">
      <c r="U690" s="269"/>
    </row>
    <row r="691" spans="21:21" s="81" customFormat="1" x14ac:dyDescent="0.25">
      <c r="U691" s="269"/>
    </row>
    <row r="692" spans="21:21" s="81" customFormat="1" x14ac:dyDescent="0.25">
      <c r="U692" s="269"/>
    </row>
    <row r="693" spans="21:21" s="81" customFormat="1" x14ac:dyDescent="0.25">
      <c r="U693" s="269"/>
    </row>
    <row r="694" spans="21:21" s="81" customFormat="1" x14ac:dyDescent="0.25">
      <c r="U694" s="269"/>
    </row>
    <row r="695" spans="21:21" s="81" customFormat="1" x14ac:dyDescent="0.25">
      <c r="U695" s="269"/>
    </row>
    <row r="696" spans="21:21" s="81" customFormat="1" x14ac:dyDescent="0.25">
      <c r="U696" s="269"/>
    </row>
    <row r="697" spans="21:21" s="81" customFormat="1" x14ac:dyDescent="0.25">
      <c r="U697" s="269"/>
    </row>
    <row r="698" spans="21:21" s="81" customFormat="1" x14ac:dyDescent="0.25">
      <c r="U698" s="269"/>
    </row>
    <row r="699" spans="21:21" s="81" customFormat="1" x14ac:dyDescent="0.25">
      <c r="U699" s="269"/>
    </row>
    <row r="700" spans="21:21" s="81" customFormat="1" x14ac:dyDescent="0.25">
      <c r="U700" s="269"/>
    </row>
    <row r="701" spans="21:21" s="81" customFormat="1" x14ac:dyDescent="0.25">
      <c r="U701" s="269"/>
    </row>
    <row r="702" spans="21:21" s="81" customFormat="1" x14ac:dyDescent="0.25">
      <c r="U702" s="269"/>
    </row>
    <row r="703" spans="21:21" s="81" customFormat="1" x14ac:dyDescent="0.25">
      <c r="U703" s="269"/>
    </row>
    <row r="704" spans="21:21" s="81" customFormat="1" x14ac:dyDescent="0.25">
      <c r="U704" s="269"/>
    </row>
    <row r="705" spans="21:21" s="81" customFormat="1" x14ac:dyDescent="0.25">
      <c r="U705" s="269"/>
    </row>
    <row r="706" spans="21:21" s="81" customFormat="1" x14ac:dyDescent="0.25">
      <c r="U706" s="269"/>
    </row>
    <row r="707" spans="21:21" s="81" customFormat="1" x14ac:dyDescent="0.25">
      <c r="U707" s="269"/>
    </row>
    <row r="708" spans="21:21" s="81" customFormat="1" x14ac:dyDescent="0.25">
      <c r="U708" s="269"/>
    </row>
    <row r="709" spans="21:21" s="81" customFormat="1" x14ac:dyDescent="0.25">
      <c r="U709" s="269"/>
    </row>
    <row r="710" spans="21:21" s="81" customFormat="1" x14ac:dyDescent="0.25">
      <c r="U710" s="269"/>
    </row>
    <row r="711" spans="21:21" s="81" customFormat="1" x14ac:dyDescent="0.25">
      <c r="U711" s="269"/>
    </row>
    <row r="712" spans="21:21" s="81" customFormat="1" x14ac:dyDescent="0.25">
      <c r="U712" s="269"/>
    </row>
    <row r="713" spans="21:21" s="81" customFormat="1" x14ac:dyDescent="0.25">
      <c r="U713" s="269"/>
    </row>
    <row r="714" spans="21:21" s="81" customFormat="1" x14ac:dyDescent="0.25">
      <c r="U714" s="269"/>
    </row>
    <row r="715" spans="21:21" s="81" customFormat="1" x14ac:dyDescent="0.25">
      <c r="U715" s="269"/>
    </row>
    <row r="716" spans="21:21" s="81" customFormat="1" x14ac:dyDescent="0.25">
      <c r="U716" s="269"/>
    </row>
    <row r="717" spans="21:21" s="81" customFormat="1" x14ac:dyDescent="0.25">
      <c r="U717" s="269"/>
    </row>
    <row r="718" spans="21:21" s="81" customFormat="1" x14ac:dyDescent="0.25">
      <c r="U718" s="269"/>
    </row>
    <row r="719" spans="21:21" s="81" customFormat="1" x14ac:dyDescent="0.25">
      <c r="U719" s="269"/>
    </row>
    <row r="720" spans="21:21" s="81" customFormat="1" x14ac:dyDescent="0.25">
      <c r="U720" s="269"/>
    </row>
    <row r="721" spans="21:21" s="81" customFormat="1" x14ac:dyDescent="0.25">
      <c r="U721" s="269"/>
    </row>
    <row r="722" spans="21:21" s="81" customFormat="1" x14ac:dyDescent="0.25">
      <c r="U722" s="269"/>
    </row>
    <row r="723" spans="21:21" s="81" customFormat="1" x14ac:dyDescent="0.25">
      <c r="U723" s="269"/>
    </row>
    <row r="724" spans="21:21" s="81" customFormat="1" x14ac:dyDescent="0.25">
      <c r="U724" s="269"/>
    </row>
    <row r="725" spans="21:21" s="81" customFormat="1" x14ac:dyDescent="0.25">
      <c r="U725" s="269"/>
    </row>
    <row r="726" spans="21:21" s="81" customFormat="1" x14ac:dyDescent="0.25">
      <c r="U726" s="269"/>
    </row>
    <row r="727" spans="21:21" s="81" customFormat="1" x14ac:dyDescent="0.25">
      <c r="U727" s="269"/>
    </row>
    <row r="728" spans="21:21" s="81" customFormat="1" x14ac:dyDescent="0.25">
      <c r="U728" s="269"/>
    </row>
    <row r="729" spans="21:21" s="81" customFormat="1" x14ac:dyDescent="0.25">
      <c r="U729" s="269"/>
    </row>
    <row r="730" spans="21:21" s="81" customFormat="1" x14ac:dyDescent="0.25">
      <c r="U730" s="269"/>
    </row>
    <row r="731" spans="21:21" s="81" customFormat="1" x14ac:dyDescent="0.25">
      <c r="U731" s="269"/>
    </row>
    <row r="732" spans="21:21" s="81" customFormat="1" x14ac:dyDescent="0.25">
      <c r="U732" s="269"/>
    </row>
    <row r="733" spans="21:21" s="81" customFormat="1" x14ac:dyDescent="0.25">
      <c r="U733" s="269"/>
    </row>
    <row r="734" spans="21:21" s="81" customFormat="1" x14ac:dyDescent="0.25">
      <c r="U734" s="269"/>
    </row>
    <row r="735" spans="21:21" s="81" customFormat="1" x14ac:dyDescent="0.25">
      <c r="U735" s="269"/>
    </row>
    <row r="736" spans="21:21" s="81" customFormat="1" x14ac:dyDescent="0.25">
      <c r="U736" s="269"/>
    </row>
    <row r="737" spans="21:21" s="81" customFormat="1" x14ac:dyDescent="0.25">
      <c r="U737" s="269"/>
    </row>
    <row r="738" spans="21:21" s="81" customFormat="1" x14ac:dyDescent="0.25">
      <c r="U738" s="269"/>
    </row>
    <row r="739" spans="21:21" s="81" customFormat="1" x14ac:dyDescent="0.25">
      <c r="U739" s="269"/>
    </row>
    <row r="740" spans="21:21" s="81" customFormat="1" x14ac:dyDescent="0.25">
      <c r="U740" s="269"/>
    </row>
    <row r="741" spans="21:21" s="81" customFormat="1" x14ac:dyDescent="0.25">
      <c r="U741" s="269"/>
    </row>
    <row r="742" spans="21:21" s="81" customFormat="1" x14ac:dyDescent="0.25">
      <c r="U742" s="269"/>
    </row>
    <row r="743" spans="21:21" s="81" customFormat="1" x14ac:dyDescent="0.25">
      <c r="U743" s="269"/>
    </row>
    <row r="744" spans="21:21" s="81" customFormat="1" x14ac:dyDescent="0.25">
      <c r="U744" s="269"/>
    </row>
    <row r="745" spans="21:21" s="81" customFormat="1" x14ac:dyDescent="0.25">
      <c r="U745" s="269"/>
    </row>
    <row r="746" spans="21:21" s="81" customFormat="1" x14ac:dyDescent="0.25">
      <c r="U746" s="269"/>
    </row>
    <row r="747" spans="21:21" s="81" customFormat="1" x14ac:dyDescent="0.25">
      <c r="U747" s="269"/>
    </row>
    <row r="748" spans="21:21" s="81" customFormat="1" x14ac:dyDescent="0.25">
      <c r="U748" s="269"/>
    </row>
    <row r="749" spans="21:21" s="81" customFormat="1" x14ac:dyDescent="0.25">
      <c r="U749" s="269"/>
    </row>
    <row r="750" spans="21:21" s="81" customFormat="1" x14ac:dyDescent="0.25">
      <c r="U750" s="269"/>
    </row>
    <row r="751" spans="21:21" s="81" customFormat="1" x14ac:dyDescent="0.25">
      <c r="U751" s="269"/>
    </row>
    <row r="752" spans="21:21" s="81" customFormat="1" x14ac:dyDescent="0.25">
      <c r="U752" s="269"/>
    </row>
    <row r="753" spans="21:21" s="81" customFormat="1" x14ac:dyDescent="0.25">
      <c r="U753" s="269"/>
    </row>
    <row r="754" spans="21:21" s="81" customFormat="1" x14ac:dyDescent="0.25">
      <c r="U754" s="269"/>
    </row>
    <row r="755" spans="21:21" s="81" customFormat="1" x14ac:dyDescent="0.25">
      <c r="U755" s="269"/>
    </row>
    <row r="756" spans="21:21" s="81" customFormat="1" x14ac:dyDescent="0.25">
      <c r="U756" s="269"/>
    </row>
    <row r="757" spans="21:21" s="81" customFormat="1" x14ac:dyDescent="0.25">
      <c r="U757" s="269"/>
    </row>
    <row r="758" spans="21:21" s="81" customFormat="1" x14ac:dyDescent="0.25">
      <c r="U758" s="269"/>
    </row>
    <row r="759" spans="21:21" s="81" customFormat="1" x14ac:dyDescent="0.25">
      <c r="U759" s="269"/>
    </row>
    <row r="760" spans="21:21" s="81" customFormat="1" x14ac:dyDescent="0.25">
      <c r="U760" s="269"/>
    </row>
    <row r="761" spans="21:21" s="81" customFormat="1" x14ac:dyDescent="0.25">
      <c r="U761" s="269"/>
    </row>
    <row r="762" spans="21:21" s="81" customFormat="1" x14ac:dyDescent="0.25">
      <c r="U762" s="269"/>
    </row>
    <row r="763" spans="21:21" s="81" customFormat="1" x14ac:dyDescent="0.25">
      <c r="U763" s="269"/>
    </row>
    <row r="764" spans="21:21" s="81" customFormat="1" x14ac:dyDescent="0.25">
      <c r="U764" s="269"/>
    </row>
    <row r="765" spans="21:21" s="81" customFormat="1" x14ac:dyDescent="0.25">
      <c r="U765" s="269"/>
    </row>
    <row r="766" spans="21:21" s="81" customFormat="1" x14ac:dyDescent="0.25">
      <c r="U766" s="269"/>
    </row>
    <row r="767" spans="21:21" s="81" customFormat="1" x14ac:dyDescent="0.25">
      <c r="U767" s="269"/>
    </row>
    <row r="768" spans="21:21" s="81" customFormat="1" x14ac:dyDescent="0.25">
      <c r="U768" s="269"/>
    </row>
    <row r="769" spans="21:21" s="81" customFormat="1" x14ac:dyDescent="0.25">
      <c r="U769" s="269"/>
    </row>
    <row r="770" spans="21:21" s="81" customFormat="1" x14ac:dyDescent="0.25">
      <c r="U770" s="269"/>
    </row>
    <row r="771" spans="21:21" s="81" customFormat="1" x14ac:dyDescent="0.25">
      <c r="U771" s="269"/>
    </row>
    <row r="772" spans="21:21" s="81" customFormat="1" x14ac:dyDescent="0.25">
      <c r="U772" s="269"/>
    </row>
    <row r="773" spans="21:21" s="81" customFormat="1" x14ac:dyDescent="0.25">
      <c r="U773" s="269"/>
    </row>
    <row r="774" spans="21:21" s="81" customFormat="1" x14ac:dyDescent="0.25">
      <c r="U774" s="269"/>
    </row>
    <row r="775" spans="21:21" s="81" customFormat="1" x14ac:dyDescent="0.25">
      <c r="U775" s="269"/>
    </row>
    <row r="776" spans="21:21" s="81" customFormat="1" x14ac:dyDescent="0.25">
      <c r="U776" s="269"/>
    </row>
    <row r="777" spans="21:21" s="81" customFormat="1" x14ac:dyDescent="0.25">
      <c r="U777" s="269"/>
    </row>
    <row r="778" spans="21:21" s="81" customFormat="1" x14ac:dyDescent="0.25">
      <c r="U778" s="269"/>
    </row>
    <row r="779" spans="21:21" s="81" customFormat="1" x14ac:dyDescent="0.25">
      <c r="U779" s="269"/>
    </row>
    <row r="780" spans="21:21" s="81" customFormat="1" x14ac:dyDescent="0.25">
      <c r="U780" s="269"/>
    </row>
    <row r="781" spans="21:21" s="81" customFormat="1" x14ac:dyDescent="0.25">
      <c r="U781" s="269"/>
    </row>
    <row r="782" spans="21:21" s="81" customFormat="1" x14ac:dyDescent="0.25">
      <c r="U782" s="269"/>
    </row>
    <row r="783" spans="21:21" s="81" customFormat="1" x14ac:dyDescent="0.25">
      <c r="U783" s="269"/>
    </row>
    <row r="784" spans="21:21" s="81" customFormat="1" x14ac:dyDescent="0.25">
      <c r="U784" s="269"/>
    </row>
    <row r="785" spans="21:21" s="81" customFormat="1" x14ac:dyDescent="0.25">
      <c r="U785" s="269"/>
    </row>
    <row r="786" spans="21:21" s="81" customFormat="1" x14ac:dyDescent="0.25">
      <c r="U786" s="269"/>
    </row>
    <row r="787" spans="21:21" s="81" customFormat="1" x14ac:dyDescent="0.25">
      <c r="U787" s="269"/>
    </row>
    <row r="788" spans="21:21" s="81" customFormat="1" x14ac:dyDescent="0.25">
      <c r="U788" s="269"/>
    </row>
    <row r="789" spans="21:21" s="81" customFormat="1" x14ac:dyDescent="0.25">
      <c r="U789" s="269"/>
    </row>
    <row r="790" spans="21:21" s="81" customFormat="1" x14ac:dyDescent="0.25">
      <c r="U790" s="269"/>
    </row>
    <row r="791" spans="21:21" s="81" customFormat="1" x14ac:dyDescent="0.25">
      <c r="U791" s="269"/>
    </row>
    <row r="792" spans="21:21" s="81" customFormat="1" x14ac:dyDescent="0.25">
      <c r="U792" s="269"/>
    </row>
    <row r="793" spans="21:21" s="81" customFormat="1" x14ac:dyDescent="0.25">
      <c r="U793" s="269"/>
    </row>
    <row r="794" spans="21:21" s="81" customFormat="1" x14ac:dyDescent="0.25">
      <c r="U794" s="269"/>
    </row>
    <row r="795" spans="21:21" s="81" customFormat="1" x14ac:dyDescent="0.25">
      <c r="U795" s="269"/>
    </row>
    <row r="796" spans="21:21" s="81" customFormat="1" x14ac:dyDescent="0.25">
      <c r="U796" s="269"/>
    </row>
    <row r="797" spans="21:21" s="81" customFormat="1" x14ac:dyDescent="0.25">
      <c r="U797" s="269"/>
    </row>
    <row r="798" spans="21:21" s="81" customFormat="1" x14ac:dyDescent="0.25">
      <c r="U798" s="269"/>
    </row>
    <row r="799" spans="21:21" s="81" customFormat="1" x14ac:dyDescent="0.25">
      <c r="U799" s="269"/>
    </row>
    <row r="800" spans="21:21" s="81" customFormat="1" x14ac:dyDescent="0.25">
      <c r="U800" s="269"/>
    </row>
    <row r="801" spans="21:21" s="81" customFormat="1" x14ac:dyDescent="0.25">
      <c r="U801" s="269"/>
    </row>
    <row r="802" spans="21:21" s="81" customFormat="1" x14ac:dyDescent="0.25">
      <c r="U802" s="269"/>
    </row>
    <row r="803" spans="21:21" s="81" customFormat="1" x14ac:dyDescent="0.25">
      <c r="U803" s="269"/>
    </row>
    <row r="804" spans="21:21" s="81" customFormat="1" x14ac:dyDescent="0.25">
      <c r="U804" s="269"/>
    </row>
    <row r="805" spans="21:21" s="81" customFormat="1" x14ac:dyDescent="0.25">
      <c r="U805" s="269"/>
    </row>
    <row r="806" spans="21:21" s="81" customFormat="1" x14ac:dyDescent="0.25">
      <c r="U806" s="269"/>
    </row>
    <row r="807" spans="21:21" s="81" customFormat="1" x14ac:dyDescent="0.25">
      <c r="U807" s="269"/>
    </row>
    <row r="808" spans="21:21" s="81" customFormat="1" x14ac:dyDescent="0.25">
      <c r="U808" s="269"/>
    </row>
    <row r="809" spans="21:21" s="81" customFormat="1" x14ac:dyDescent="0.25">
      <c r="U809" s="269"/>
    </row>
    <row r="810" spans="21:21" s="81" customFormat="1" x14ac:dyDescent="0.25">
      <c r="U810" s="269"/>
    </row>
    <row r="811" spans="21:21" s="81" customFormat="1" x14ac:dyDescent="0.25">
      <c r="U811" s="269"/>
    </row>
    <row r="812" spans="21:21" s="81" customFormat="1" x14ac:dyDescent="0.25">
      <c r="U812" s="269"/>
    </row>
    <row r="813" spans="21:21" s="81" customFormat="1" x14ac:dyDescent="0.25">
      <c r="U813" s="269"/>
    </row>
    <row r="814" spans="21:21" s="81" customFormat="1" x14ac:dyDescent="0.25">
      <c r="U814" s="269"/>
    </row>
    <row r="815" spans="21:21" s="81" customFormat="1" x14ac:dyDescent="0.25">
      <c r="U815" s="269"/>
    </row>
    <row r="816" spans="21:21" s="81" customFormat="1" x14ac:dyDescent="0.25">
      <c r="U816" s="269"/>
    </row>
    <row r="817" spans="21:21" s="81" customFormat="1" x14ac:dyDescent="0.25">
      <c r="U817" s="269"/>
    </row>
    <row r="818" spans="21:21" s="81" customFormat="1" x14ac:dyDescent="0.25">
      <c r="U818" s="269"/>
    </row>
    <row r="819" spans="21:21" s="81" customFormat="1" x14ac:dyDescent="0.25">
      <c r="U819" s="269"/>
    </row>
    <row r="820" spans="21:21" s="81" customFormat="1" x14ac:dyDescent="0.25">
      <c r="U820" s="269"/>
    </row>
    <row r="821" spans="21:21" s="81" customFormat="1" x14ac:dyDescent="0.25">
      <c r="U821" s="269"/>
    </row>
    <row r="822" spans="21:21" s="81" customFormat="1" x14ac:dyDescent="0.25">
      <c r="U822" s="269"/>
    </row>
    <row r="823" spans="21:21" s="81" customFormat="1" x14ac:dyDescent="0.25">
      <c r="U823" s="269"/>
    </row>
    <row r="824" spans="21:21" s="81" customFormat="1" x14ac:dyDescent="0.25">
      <c r="U824" s="269"/>
    </row>
    <row r="825" spans="21:21" s="81" customFormat="1" x14ac:dyDescent="0.25">
      <c r="U825" s="269"/>
    </row>
    <row r="826" spans="21:21" s="81" customFormat="1" x14ac:dyDescent="0.25">
      <c r="U826" s="269"/>
    </row>
    <row r="827" spans="21:21" s="81" customFormat="1" x14ac:dyDescent="0.25">
      <c r="U827" s="269"/>
    </row>
    <row r="828" spans="21:21" s="81" customFormat="1" x14ac:dyDescent="0.25">
      <c r="U828" s="269"/>
    </row>
    <row r="829" spans="21:21" s="81" customFormat="1" x14ac:dyDescent="0.25">
      <c r="U829" s="269"/>
    </row>
    <row r="830" spans="21:21" s="81" customFormat="1" x14ac:dyDescent="0.25">
      <c r="U830" s="269"/>
    </row>
    <row r="831" spans="21:21" s="81" customFormat="1" x14ac:dyDescent="0.25">
      <c r="U831" s="269"/>
    </row>
    <row r="832" spans="21:21" s="81" customFormat="1" x14ac:dyDescent="0.25">
      <c r="U832" s="269"/>
    </row>
    <row r="833" spans="21:21" s="81" customFormat="1" x14ac:dyDescent="0.25">
      <c r="U833" s="269"/>
    </row>
    <row r="834" spans="21:21" s="81" customFormat="1" x14ac:dyDescent="0.25">
      <c r="U834" s="269"/>
    </row>
    <row r="835" spans="21:21" s="81" customFormat="1" x14ac:dyDescent="0.25">
      <c r="U835" s="269"/>
    </row>
    <row r="836" spans="21:21" s="81" customFormat="1" x14ac:dyDescent="0.25">
      <c r="U836" s="269"/>
    </row>
    <row r="837" spans="21:21" s="81" customFormat="1" x14ac:dyDescent="0.25">
      <c r="U837" s="269"/>
    </row>
    <row r="838" spans="21:21" s="81" customFormat="1" x14ac:dyDescent="0.25">
      <c r="U838" s="269"/>
    </row>
    <row r="839" spans="21:21" s="81" customFormat="1" x14ac:dyDescent="0.25">
      <c r="U839" s="269"/>
    </row>
    <row r="840" spans="21:21" s="81" customFormat="1" x14ac:dyDescent="0.25">
      <c r="U840" s="269"/>
    </row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Blad26">
    <tabColor rgb="FFFF0000"/>
    <pageSetUpPr fitToPage="1"/>
  </sheetPr>
  <dimension ref="A1:V17"/>
  <sheetViews>
    <sheetView topLeftCell="E1" workbookViewId="0">
      <selection activeCell="O34" sqref="O34"/>
    </sheetView>
  </sheetViews>
  <sheetFormatPr defaultColWidth="11.42578125" defaultRowHeight="15" x14ac:dyDescent="0.25"/>
  <cols>
    <col min="1" max="1" width="15.7109375" style="63" customWidth="1"/>
    <col min="2" max="21" width="9.42578125" style="63" customWidth="1"/>
    <col min="22" max="16384" width="11.42578125" style="63"/>
  </cols>
  <sheetData>
    <row r="1" spans="1:22" ht="25.15" customHeight="1" thickTop="1" thickBot="1" x14ac:dyDescent="0.3">
      <c r="A1" s="340" t="s">
        <v>122</v>
      </c>
      <c r="B1" s="341"/>
      <c r="C1" s="341"/>
      <c r="D1" s="341"/>
      <c r="E1" s="341"/>
      <c r="F1" s="341"/>
      <c r="G1" s="341"/>
      <c r="H1" s="341"/>
      <c r="I1" s="341"/>
      <c r="J1" s="341"/>
      <c r="K1" s="342"/>
      <c r="L1" s="343"/>
      <c r="M1" s="343"/>
      <c r="N1" s="343"/>
      <c r="O1" s="343"/>
      <c r="P1" s="343"/>
      <c r="Q1" s="343"/>
      <c r="R1" s="343"/>
      <c r="S1" s="343"/>
      <c r="T1" s="343"/>
      <c r="U1" s="344"/>
    </row>
    <row r="2" spans="1:22" ht="25.15" customHeight="1" thickTop="1" thickBot="1" x14ac:dyDescent="0.3">
      <c r="A2" s="345" t="s">
        <v>100</v>
      </c>
      <c r="B2" s="374" t="s">
        <v>54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50"/>
    </row>
    <row r="3" spans="1:22" ht="25.15" customHeight="1" x14ac:dyDescent="0.25">
      <c r="A3" s="366"/>
      <c r="B3" s="351">
        <v>0</v>
      </c>
      <c r="C3" s="339"/>
      <c r="D3" s="353" t="s">
        <v>55</v>
      </c>
      <c r="E3" s="352"/>
      <c r="F3" s="338" t="s">
        <v>56</v>
      </c>
      <c r="G3" s="339"/>
      <c r="H3" s="353" t="s">
        <v>57</v>
      </c>
      <c r="I3" s="352"/>
      <c r="J3" s="338" t="s">
        <v>58</v>
      </c>
      <c r="K3" s="339"/>
      <c r="L3" s="353" t="s">
        <v>59</v>
      </c>
      <c r="M3" s="352"/>
      <c r="N3" s="338" t="s">
        <v>60</v>
      </c>
      <c r="O3" s="339"/>
      <c r="P3" s="353" t="s">
        <v>61</v>
      </c>
      <c r="Q3" s="352"/>
      <c r="R3" s="338" t="s">
        <v>34</v>
      </c>
      <c r="S3" s="339"/>
      <c r="T3" s="338" t="s">
        <v>52</v>
      </c>
      <c r="U3" s="339"/>
    </row>
    <row r="4" spans="1:22" ht="25.15" customHeight="1" thickBot="1" x14ac:dyDescent="0.3">
      <c r="A4" s="367"/>
      <c r="B4" s="9" t="s">
        <v>4</v>
      </c>
      <c r="C4" s="11" t="s">
        <v>5</v>
      </c>
      <c r="D4" s="12" t="s">
        <v>4</v>
      </c>
      <c r="E4" s="10" t="s">
        <v>5</v>
      </c>
      <c r="F4" s="9" t="s">
        <v>4</v>
      </c>
      <c r="G4" s="11" t="s">
        <v>5</v>
      </c>
      <c r="H4" s="12" t="s">
        <v>4</v>
      </c>
      <c r="I4" s="5" t="s">
        <v>5</v>
      </c>
      <c r="J4" s="9" t="s">
        <v>4</v>
      </c>
      <c r="K4" s="11" t="s">
        <v>5</v>
      </c>
      <c r="L4" s="12" t="s">
        <v>4</v>
      </c>
      <c r="M4" s="10" t="s">
        <v>5</v>
      </c>
      <c r="N4" s="9" t="s">
        <v>4</v>
      </c>
      <c r="O4" s="11" t="s">
        <v>5</v>
      </c>
      <c r="P4" s="12" t="s">
        <v>4</v>
      </c>
      <c r="Q4" s="10" t="s">
        <v>5</v>
      </c>
      <c r="R4" s="9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" t="s">
        <v>86</v>
      </c>
      <c r="B5" s="24">
        <f>VLOOKUP(V5,[1]Sheet1!$A$611:$U$623,2,FALSE)</f>
        <v>2833</v>
      </c>
      <c r="C5" s="15">
        <f>VLOOKUP(V5,[1]Sheet1!$A$611:$U$623,3,FALSE)/100</f>
        <v>9.4866557278237285E-2</v>
      </c>
      <c r="D5" s="26">
        <f>VLOOKUP(V5,[1]Sheet1!$A$611:$U$623,4,FALSE)</f>
        <v>2833</v>
      </c>
      <c r="E5" s="14">
        <f>VLOOKUP(V5,[1]Sheet1!$A$611:$U$623,5,FALSE)/100</f>
        <v>9.4866557278237285E-2</v>
      </c>
      <c r="F5" s="24" t="e">
        <f>VLOOKUP(V5,[1]Sheet1!$A$611:$U$623,6,FALSE)</f>
        <v>#REF!</v>
      </c>
      <c r="G5" s="15" t="e">
        <f>VLOOKUP(V5,[1]Sheet1!$A$611:$U$623,7,FALSE)/100</f>
        <v>#REF!</v>
      </c>
      <c r="H5" s="26" t="e">
        <f>VLOOKUP(V5,[1]Sheet1!$A$611:$U$623,8,FALSE)</f>
        <v>#REF!</v>
      </c>
      <c r="I5" s="14" t="e">
        <f>VLOOKUP(V5,[1]Sheet1!$A$611:$U$623,9,FALSE)/100</f>
        <v>#REF!</v>
      </c>
      <c r="J5" s="24" t="e">
        <f>VLOOKUP(V5,[1]Sheet1!$A$611:$U$623,10,FALSE)</f>
        <v>#REF!</v>
      </c>
      <c r="K5" s="15" t="e">
        <f>VLOOKUP(V5,[1]Sheet1!$A$611:$U$623,11,FALSE)/100</f>
        <v>#REF!</v>
      </c>
      <c r="L5" s="26" t="e">
        <f>VLOOKUP(V5,[1]Sheet1!$A$611:$U$623,12,FALSE)</f>
        <v>#REF!</v>
      </c>
      <c r="M5" s="14" t="e">
        <f>VLOOKUP(V5,[1]Sheet1!$A$611:$U$623,13,FALSE)/100</f>
        <v>#REF!</v>
      </c>
      <c r="N5" s="24" t="e">
        <f>VLOOKUP(V5,[1]Sheet1!$A$611:$U$623,14,FALSE)</f>
        <v>#REF!</v>
      </c>
      <c r="O5" s="15" t="e">
        <f>VLOOKUP(V5,[1]Sheet1!$A$611:$U$623,15,FALSE)/100</f>
        <v>#REF!</v>
      </c>
      <c r="P5" s="26" t="e">
        <f>VLOOKUP(V5,[1]Sheet1!$A$611:$U$623,16,FALSE)</f>
        <v>#REF!</v>
      </c>
      <c r="Q5" s="14" t="e">
        <f>VLOOKUP(V5,[1]Sheet1!$A$611:$U$623,17,FALSE)/100</f>
        <v>#REF!</v>
      </c>
      <c r="R5" s="24" t="e">
        <f>VLOOKUP(V5,[1]Sheet1!$A$611:$U$623,18,FALSE)</f>
        <v>#REF!</v>
      </c>
      <c r="S5" s="15" t="e">
        <f>VLOOKUP(V5,[1]Sheet1!$A$611:$U$623,19,FALSE)/100</f>
        <v>#REF!</v>
      </c>
      <c r="T5" s="24" t="e">
        <f>VLOOKUP(V5,[1]Sheet1!$A$611:$U$623,20,FALSE)</f>
        <v>#REF!</v>
      </c>
      <c r="U5" s="15" t="e">
        <f>VLOOKUP(V5,[1]Sheet1!$A$611:$U$623,21,FALSE)/100</f>
        <v>#REF!</v>
      </c>
      <c r="V5" s="69" t="s">
        <v>167</v>
      </c>
    </row>
    <row r="6" spans="1:22" x14ac:dyDescent="0.25">
      <c r="A6" s="2" t="s">
        <v>87</v>
      </c>
      <c r="B6" s="22">
        <f>VLOOKUP(V6,[1]Sheet1!$A$611:$U$623,2,FALSE)</f>
        <v>2598</v>
      </c>
      <c r="C6" s="15">
        <f>VLOOKUP(V6,[1]Sheet1!$A$611:$U$623,3,FALSE)/100</f>
        <v>8.6997287613434685E-2</v>
      </c>
      <c r="D6" s="27">
        <f>VLOOKUP(V6,[1]Sheet1!$A$611:$U$623,4,FALSE)</f>
        <v>2598</v>
      </c>
      <c r="E6" s="14">
        <f>VLOOKUP(V6,[1]Sheet1!$A$611:$U$623,5,FALSE)/100</f>
        <v>8.6997287613434685E-2</v>
      </c>
      <c r="F6" s="22" t="e">
        <f>VLOOKUP(V6,[1]Sheet1!$A$611:$U$623,6,FALSE)</f>
        <v>#REF!</v>
      </c>
      <c r="G6" s="15" t="e">
        <f>VLOOKUP(V6,[1]Sheet1!$A$611:$U$623,7,FALSE)/100</f>
        <v>#REF!</v>
      </c>
      <c r="H6" s="27" t="e">
        <f>VLOOKUP(V6,[1]Sheet1!$A$611:$U$623,8,FALSE)</f>
        <v>#REF!</v>
      </c>
      <c r="I6" s="14" t="e">
        <f>VLOOKUP(V6,[1]Sheet1!$A$611:$U$623,9,FALSE)/100</f>
        <v>#REF!</v>
      </c>
      <c r="J6" s="22" t="e">
        <f>VLOOKUP(V6,[1]Sheet1!$A$611:$U$623,10,FALSE)</f>
        <v>#REF!</v>
      </c>
      <c r="K6" s="15" t="e">
        <f>VLOOKUP(V6,[1]Sheet1!$A$611:$U$623,11,FALSE)/100</f>
        <v>#REF!</v>
      </c>
      <c r="L6" s="27" t="e">
        <f>VLOOKUP(V6,[1]Sheet1!$A$611:$U$623,12,FALSE)</f>
        <v>#REF!</v>
      </c>
      <c r="M6" s="14" t="e">
        <f>VLOOKUP(V6,[1]Sheet1!$A$611:$U$623,13,FALSE)/100</f>
        <v>#REF!</v>
      </c>
      <c r="N6" s="22" t="e">
        <f>VLOOKUP(V6,[1]Sheet1!$A$611:$U$623,14,FALSE)</f>
        <v>#REF!</v>
      </c>
      <c r="O6" s="15" t="e">
        <f>VLOOKUP(V6,[1]Sheet1!$A$611:$U$623,15,FALSE)/100</f>
        <v>#REF!</v>
      </c>
      <c r="P6" s="27" t="e">
        <f>VLOOKUP(V6,[1]Sheet1!$A$611:$U$623,16,FALSE)</f>
        <v>#REF!</v>
      </c>
      <c r="Q6" s="14" t="e">
        <f>VLOOKUP(V6,[1]Sheet1!$A$611:$U$623,17,FALSE)/100</f>
        <v>#REF!</v>
      </c>
      <c r="R6" s="22" t="e">
        <f>VLOOKUP(V6,[1]Sheet1!$A$611:$U$623,18,FALSE)</f>
        <v>#REF!</v>
      </c>
      <c r="S6" s="15" t="e">
        <f>VLOOKUP(V6,[1]Sheet1!$A$611:$U$623,19,FALSE)/100</f>
        <v>#REF!</v>
      </c>
      <c r="T6" s="22" t="e">
        <f>VLOOKUP(V6,[1]Sheet1!$A$611:$U$623,20,FALSE)</f>
        <v>#REF!</v>
      </c>
      <c r="U6" s="15" t="e">
        <f>VLOOKUP(V6,[1]Sheet1!$A$611:$U$623,21,FALSE)/100</f>
        <v>#REF!</v>
      </c>
      <c r="V6" s="69" t="s">
        <v>168</v>
      </c>
    </row>
    <row r="7" spans="1:22" x14ac:dyDescent="0.25">
      <c r="A7" s="2" t="s">
        <v>88</v>
      </c>
      <c r="B7" s="22">
        <f>VLOOKUP(V7,[1]Sheet1!$A$611:$U$623,2,FALSE)</f>
        <v>2720</v>
      </c>
      <c r="C7" s="15">
        <f>VLOOKUP(V7,[1]Sheet1!$A$611:$U$623,3,FALSE)/100</f>
        <v>9.1082610588353485E-2</v>
      </c>
      <c r="D7" s="27">
        <f>VLOOKUP(V7,[1]Sheet1!$A$611:$U$623,4,FALSE)</f>
        <v>2720</v>
      </c>
      <c r="E7" s="14">
        <f>VLOOKUP(V7,[1]Sheet1!$A$611:$U$623,5,FALSE)/100</f>
        <v>9.1082610588353485E-2</v>
      </c>
      <c r="F7" s="22" t="e">
        <f>VLOOKUP(V7,[1]Sheet1!$A$611:$U$623,6,FALSE)</f>
        <v>#REF!</v>
      </c>
      <c r="G7" s="15" t="e">
        <f>VLOOKUP(V7,[1]Sheet1!$A$611:$U$623,7,FALSE)/100</f>
        <v>#REF!</v>
      </c>
      <c r="H7" s="27" t="e">
        <f>VLOOKUP(V7,[1]Sheet1!$A$611:$U$623,8,FALSE)</f>
        <v>#REF!</v>
      </c>
      <c r="I7" s="14" t="e">
        <f>VLOOKUP(V7,[1]Sheet1!$A$611:$U$623,9,FALSE)/100</f>
        <v>#REF!</v>
      </c>
      <c r="J7" s="22" t="e">
        <f>VLOOKUP(V7,[1]Sheet1!$A$611:$U$623,10,FALSE)</f>
        <v>#REF!</v>
      </c>
      <c r="K7" s="15" t="e">
        <f>VLOOKUP(V7,[1]Sheet1!$A$611:$U$623,11,FALSE)/100</f>
        <v>#REF!</v>
      </c>
      <c r="L7" s="27" t="e">
        <f>VLOOKUP(V7,[1]Sheet1!$A$611:$U$623,12,FALSE)</f>
        <v>#REF!</v>
      </c>
      <c r="M7" s="14" t="e">
        <f>VLOOKUP(V7,[1]Sheet1!$A$611:$U$623,13,FALSE)/100</f>
        <v>#REF!</v>
      </c>
      <c r="N7" s="22" t="e">
        <f>VLOOKUP(V7,[1]Sheet1!$A$611:$U$623,14,FALSE)</f>
        <v>#REF!</v>
      </c>
      <c r="O7" s="15" t="e">
        <f>VLOOKUP(V7,[1]Sheet1!$A$611:$U$623,15,FALSE)/100</f>
        <v>#REF!</v>
      </c>
      <c r="P7" s="27" t="e">
        <f>VLOOKUP(V7,[1]Sheet1!$A$611:$U$623,16,FALSE)</f>
        <v>#REF!</v>
      </c>
      <c r="Q7" s="14" t="e">
        <f>VLOOKUP(V7,[1]Sheet1!$A$611:$U$623,17,FALSE)/100</f>
        <v>#REF!</v>
      </c>
      <c r="R7" s="22" t="e">
        <f>VLOOKUP(V7,[1]Sheet1!$A$611:$U$623,18,FALSE)</f>
        <v>#REF!</v>
      </c>
      <c r="S7" s="15" t="e">
        <f>VLOOKUP(V7,[1]Sheet1!$A$611:$U$623,19,FALSE)/100</f>
        <v>#REF!</v>
      </c>
      <c r="T7" s="22" t="e">
        <f>VLOOKUP(V7,[1]Sheet1!$A$611:$U$623,20,FALSE)</f>
        <v>#REF!</v>
      </c>
      <c r="U7" s="15" t="e">
        <f>VLOOKUP(V7,[1]Sheet1!$A$611:$U$623,21,FALSE)/100</f>
        <v>#REF!</v>
      </c>
      <c r="V7" s="69" t="s">
        <v>169</v>
      </c>
    </row>
    <row r="8" spans="1:22" x14ac:dyDescent="0.25">
      <c r="A8" s="2" t="s">
        <v>89</v>
      </c>
      <c r="B8" s="22">
        <f>VLOOKUP(V8,[1]Sheet1!$A$611:$U$623,2,FALSE)</f>
        <v>2143</v>
      </c>
      <c r="C8" s="15">
        <f>VLOOKUP(V8,[1]Sheet1!$A$611:$U$623,3,FALSE)/100</f>
        <v>7.1761042092221144E-2</v>
      </c>
      <c r="D8" s="27">
        <f>VLOOKUP(V8,[1]Sheet1!$A$611:$U$623,4,FALSE)</f>
        <v>2143</v>
      </c>
      <c r="E8" s="14">
        <f>VLOOKUP(V8,[1]Sheet1!$A$611:$U$623,5,FALSE)/100</f>
        <v>7.1761042092221144E-2</v>
      </c>
      <c r="F8" s="22" t="e">
        <f>VLOOKUP(V8,[1]Sheet1!$A$611:$U$623,6,FALSE)</f>
        <v>#REF!</v>
      </c>
      <c r="G8" s="15" t="e">
        <f>VLOOKUP(V8,[1]Sheet1!$A$611:$U$623,7,FALSE)/100</f>
        <v>#REF!</v>
      </c>
      <c r="H8" s="27" t="e">
        <f>VLOOKUP(V8,[1]Sheet1!$A$611:$U$623,8,FALSE)</f>
        <v>#REF!</v>
      </c>
      <c r="I8" s="14" t="e">
        <f>VLOOKUP(V8,[1]Sheet1!$A$611:$U$623,9,FALSE)/100</f>
        <v>#REF!</v>
      </c>
      <c r="J8" s="22" t="e">
        <f>VLOOKUP(V8,[1]Sheet1!$A$611:$U$623,10,FALSE)</f>
        <v>#REF!</v>
      </c>
      <c r="K8" s="15" t="e">
        <f>VLOOKUP(V8,[1]Sheet1!$A$611:$U$623,11,FALSE)/100</f>
        <v>#REF!</v>
      </c>
      <c r="L8" s="27" t="e">
        <f>VLOOKUP(V8,[1]Sheet1!$A$611:$U$623,12,FALSE)</f>
        <v>#REF!</v>
      </c>
      <c r="M8" s="14" t="e">
        <f>VLOOKUP(V8,[1]Sheet1!$A$611:$U$623,13,FALSE)/100</f>
        <v>#REF!</v>
      </c>
      <c r="N8" s="22" t="e">
        <f>VLOOKUP(V8,[1]Sheet1!$A$611:$U$623,14,FALSE)</f>
        <v>#REF!</v>
      </c>
      <c r="O8" s="15" t="e">
        <f>VLOOKUP(V8,[1]Sheet1!$A$611:$U$623,15,FALSE)/100</f>
        <v>#REF!</v>
      </c>
      <c r="P8" s="27" t="e">
        <f>VLOOKUP(V8,[1]Sheet1!$A$611:$U$623,16,FALSE)</f>
        <v>#REF!</v>
      </c>
      <c r="Q8" s="14" t="e">
        <f>VLOOKUP(V8,[1]Sheet1!$A$611:$U$623,17,FALSE)/100</f>
        <v>#REF!</v>
      </c>
      <c r="R8" s="22" t="e">
        <f>VLOOKUP(V8,[1]Sheet1!$A$611:$U$623,18,FALSE)</f>
        <v>#REF!</v>
      </c>
      <c r="S8" s="15" t="e">
        <f>VLOOKUP(V8,[1]Sheet1!$A$611:$U$623,19,FALSE)/100</f>
        <v>#REF!</v>
      </c>
      <c r="T8" s="22" t="e">
        <f>VLOOKUP(V8,[1]Sheet1!$A$611:$U$623,20,FALSE)</f>
        <v>#REF!</v>
      </c>
      <c r="U8" s="15" t="e">
        <f>VLOOKUP(V8,[1]Sheet1!$A$611:$U$623,21,FALSE)/100</f>
        <v>#REF!</v>
      </c>
      <c r="V8" s="69" t="s">
        <v>170</v>
      </c>
    </row>
    <row r="9" spans="1:22" x14ac:dyDescent="0.25">
      <c r="A9" s="2" t="s">
        <v>90</v>
      </c>
      <c r="B9" s="22">
        <f>VLOOKUP(V9,[1]Sheet1!$A$611:$U$623,2,FALSE)</f>
        <v>2455</v>
      </c>
      <c r="C9" s="15">
        <f>VLOOKUP(V9,[1]Sheet1!$A$611:$U$623,3,FALSE)/100</f>
        <v>8.2208753306767565E-2</v>
      </c>
      <c r="D9" s="27">
        <f>VLOOKUP(V9,[1]Sheet1!$A$611:$U$623,4,FALSE)</f>
        <v>2455</v>
      </c>
      <c r="E9" s="14">
        <f>VLOOKUP(V9,[1]Sheet1!$A$611:$U$623,5,FALSE)/100</f>
        <v>8.2208753306767565E-2</v>
      </c>
      <c r="F9" s="22" t="e">
        <f>VLOOKUP(V9,[1]Sheet1!$A$611:$U$623,6,FALSE)</f>
        <v>#REF!</v>
      </c>
      <c r="G9" s="15" t="e">
        <f>VLOOKUP(V9,[1]Sheet1!$A$611:$U$623,7,FALSE)/100</f>
        <v>#REF!</v>
      </c>
      <c r="H9" s="27" t="e">
        <f>VLOOKUP(V9,[1]Sheet1!$A$611:$U$623,8,FALSE)</f>
        <v>#REF!</v>
      </c>
      <c r="I9" s="14" t="e">
        <f>VLOOKUP(V9,[1]Sheet1!$A$611:$U$623,9,FALSE)/100</f>
        <v>#REF!</v>
      </c>
      <c r="J9" s="22" t="e">
        <f>VLOOKUP(V9,[1]Sheet1!$A$611:$U$623,10,FALSE)</f>
        <v>#REF!</v>
      </c>
      <c r="K9" s="15" t="e">
        <f>VLOOKUP(V9,[1]Sheet1!$A$611:$U$623,11,FALSE)/100</f>
        <v>#REF!</v>
      </c>
      <c r="L9" s="27" t="e">
        <f>VLOOKUP(V9,[1]Sheet1!$A$611:$U$623,12,FALSE)</f>
        <v>#REF!</v>
      </c>
      <c r="M9" s="14" t="e">
        <f>VLOOKUP(V9,[1]Sheet1!$A$611:$U$623,13,FALSE)/100</f>
        <v>#REF!</v>
      </c>
      <c r="N9" s="22" t="e">
        <f>VLOOKUP(V9,[1]Sheet1!$A$611:$U$623,14,FALSE)</f>
        <v>#REF!</v>
      </c>
      <c r="O9" s="15" t="e">
        <f>VLOOKUP(V9,[1]Sheet1!$A$611:$U$623,15,FALSE)/100</f>
        <v>#REF!</v>
      </c>
      <c r="P9" s="27" t="e">
        <f>VLOOKUP(V9,[1]Sheet1!$A$611:$U$623,16,FALSE)</f>
        <v>#REF!</v>
      </c>
      <c r="Q9" s="14" t="e">
        <f>VLOOKUP(V9,[1]Sheet1!$A$611:$U$623,17,FALSE)/100</f>
        <v>#REF!</v>
      </c>
      <c r="R9" s="22" t="e">
        <f>VLOOKUP(V9,[1]Sheet1!$A$611:$U$623,18,FALSE)</f>
        <v>#REF!</v>
      </c>
      <c r="S9" s="15" t="e">
        <f>VLOOKUP(V9,[1]Sheet1!$A$611:$U$623,19,FALSE)/100</f>
        <v>#REF!</v>
      </c>
      <c r="T9" s="22" t="e">
        <f>VLOOKUP(V9,[1]Sheet1!$A$611:$U$623,20,FALSE)</f>
        <v>#REF!</v>
      </c>
      <c r="U9" s="15" t="e">
        <f>VLOOKUP(V9,[1]Sheet1!$A$611:$U$623,21,FALSE)/100</f>
        <v>#REF!</v>
      </c>
      <c r="V9" s="69" t="s">
        <v>171</v>
      </c>
    </row>
    <row r="10" spans="1:22" x14ac:dyDescent="0.25">
      <c r="A10" s="2" t="s">
        <v>91</v>
      </c>
      <c r="B10" s="22">
        <f>VLOOKUP(V10,[1]Sheet1!$A$611:$U$623,2,FALSE)</f>
        <v>2808</v>
      </c>
      <c r="C10" s="15">
        <f>VLOOKUP(V10,[1]Sheet1!$A$611:$U$623,3,FALSE)/100</f>
        <v>9.4029400930917856E-2</v>
      </c>
      <c r="D10" s="27">
        <f>VLOOKUP(V10,[1]Sheet1!$A$611:$U$623,4,FALSE)</f>
        <v>2808</v>
      </c>
      <c r="E10" s="14">
        <f>VLOOKUP(V10,[1]Sheet1!$A$611:$U$623,5,FALSE)/100</f>
        <v>9.4029400930917856E-2</v>
      </c>
      <c r="F10" s="22" t="e">
        <f>VLOOKUP(V10,[1]Sheet1!$A$611:$U$623,6,FALSE)</f>
        <v>#REF!</v>
      </c>
      <c r="G10" s="15" t="e">
        <f>VLOOKUP(V10,[1]Sheet1!$A$611:$U$623,7,FALSE)/100</f>
        <v>#REF!</v>
      </c>
      <c r="H10" s="27" t="e">
        <f>VLOOKUP(V10,[1]Sheet1!$A$611:$U$623,8,FALSE)</f>
        <v>#REF!</v>
      </c>
      <c r="I10" s="14" t="e">
        <f>VLOOKUP(V10,[1]Sheet1!$A$611:$U$623,9,FALSE)/100</f>
        <v>#REF!</v>
      </c>
      <c r="J10" s="22" t="e">
        <f>VLOOKUP(V10,[1]Sheet1!$A$611:$U$623,10,FALSE)</f>
        <v>#REF!</v>
      </c>
      <c r="K10" s="15" t="e">
        <f>VLOOKUP(V10,[1]Sheet1!$A$611:$U$623,11,FALSE)/100</f>
        <v>#REF!</v>
      </c>
      <c r="L10" s="27" t="e">
        <f>VLOOKUP(V10,[1]Sheet1!$A$611:$U$623,12,FALSE)</f>
        <v>#REF!</v>
      </c>
      <c r="M10" s="14" t="e">
        <f>VLOOKUP(V10,[1]Sheet1!$A$611:$U$623,13,FALSE)/100</f>
        <v>#REF!</v>
      </c>
      <c r="N10" s="22" t="e">
        <f>VLOOKUP(V10,[1]Sheet1!$A$611:$U$623,14,FALSE)</f>
        <v>#REF!</v>
      </c>
      <c r="O10" s="15" t="e">
        <f>VLOOKUP(V10,[1]Sheet1!$A$611:$U$623,15,FALSE)/100</f>
        <v>#REF!</v>
      </c>
      <c r="P10" s="27" t="e">
        <f>VLOOKUP(V10,[1]Sheet1!$A$611:$U$623,16,FALSE)</f>
        <v>#REF!</v>
      </c>
      <c r="Q10" s="14" t="e">
        <f>VLOOKUP(V10,[1]Sheet1!$A$611:$U$623,17,FALSE)/100</f>
        <v>#REF!</v>
      </c>
      <c r="R10" s="22" t="e">
        <f>VLOOKUP(V10,[1]Sheet1!$A$611:$U$623,18,FALSE)</f>
        <v>#REF!</v>
      </c>
      <c r="S10" s="15" t="e">
        <f>VLOOKUP(V10,[1]Sheet1!$A$611:$U$623,19,FALSE)/100</f>
        <v>#REF!</v>
      </c>
      <c r="T10" s="22" t="e">
        <f>VLOOKUP(V10,[1]Sheet1!$A$611:$U$623,20,FALSE)</f>
        <v>#REF!</v>
      </c>
      <c r="U10" s="15" t="e">
        <f>VLOOKUP(V10,[1]Sheet1!$A$611:$U$623,21,FALSE)/100</f>
        <v>#REF!</v>
      </c>
      <c r="V10" s="69" t="s">
        <v>172</v>
      </c>
    </row>
    <row r="11" spans="1:22" x14ac:dyDescent="0.25">
      <c r="A11" s="2" t="s">
        <v>92</v>
      </c>
      <c r="B11" s="22">
        <f>VLOOKUP(V11,[1]Sheet1!$A$611:$U$623,2,FALSE)</f>
        <v>1940</v>
      </c>
      <c r="C11" s="15">
        <f>VLOOKUP(V11,[1]Sheet1!$A$611:$U$623,3,FALSE)/100</f>
        <v>6.4963332551987413E-2</v>
      </c>
      <c r="D11" s="27">
        <f>VLOOKUP(V11,[1]Sheet1!$A$611:$U$623,4,FALSE)</f>
        <v>1940</v>
      </c>
      <c r="E11" s="14">
        <f>VLOOKUP(V11,[1]Sheet1!$A$611:$U$623,5,FALSE)/100</f>
        <v>6.4963332551987413E-2</v>
      </c>
      <c r="F11" s="22" t="e">
        <f>VLOOKUP(V11,[1]Sheet1!$A$611:$U$623,6,FALSE)</f>
        <v>#REF!</v>
      </c>
      <c r="G11" s="15" t="e">
        <f>VLOOKUP(V11,[1]Sheet1!$A$611:$U$623,7,FALSE)/100</f>
        <v>#REF!</v>
      </c>
      <c r="H11" s="27" t="e">
        <f>VLOOKUP(V11,[1]Sheet1!$A$611:$U$623,8,FALSE)</f>
        <v>#REF!</v>
      </c>
      <c r="I11" s="14" t="e">
        <f>VLOOKUP(V11,[1]Sheet1!$A$611:$U$623,9,FALSE)/100</f>
        <v>#REF!</v>
      </c>
      <c r="J11" s="22" t="e">
        <f>VLOOKUP(V11,[1]Sheet1!$A$611:$U$623,10,FALSE)</f>
        <v>#REF!</v>
      </c>
      <c r="K11" s="15" t="e">
        <f>VLOOKUP(V11,[1]Sheet1!$A$611:$U$623,11,FALSE)/100</f>
        <v>#REF!</v>
      </c>
      <c r="L11" s="27" t="e">
        <f>VLOOKUP(V11,[1]Sheet1!$A$611:$U$623,12,FALSE)</f>
        <v>#REF!</v>
      </c>
      <c r="M11" s="14" t="e">
        <f>VLOOKUP(V11,[1]Sheet1!$A$611:$U$623,13,FALSE)/100</f>
        <v>#REF!</v>
      </c>
      <c r="N11" s="22" t="e">
        <f>VLOOKUP(V11,[1]Sheet1!$A$611:$U$623,14,FALSE)</f>
        <v>#REF!</v>
      </c>
      <c r="O11" s="15" t="e">
        <f>VLOOKUP(V11,[1]Sheet1!$A$611:$U$623,15,FALSE)/100</f>
        <v>#REF!</v>
      </c>
      <c r="P11" s="27" t="e">
        <f>VLOOKUP(V11,[1]Sheet1!$A$611:$U$623,16,FALSE)</f>
        <v>#REF!</v>
      </c>
      <c r="Q11" s="14" t="e">
        <f>VLOOKUP(V11,[1]Sheet1!$A$611:$U$623,17,FALSE)/100</f>
        <v>#REF!</v>
      </c>
      <c r="R11" s="22" t="e">
        <f>VLOOKUP(V11,[1]Sheet1!$A$611:$U$623,18,FALSE)</f>
        <v>#REF!</v>
      </c>
      <c r="S11" s="15" t="e">
        <f>VLOOKUP(V11,[1]Sheet1!$A$611:$U$623,19,FALSE)/100</f>
        <v>#REF!</v>
      </c>
      <c r="T11" s="22" t="e">
        <f>VLOOKUP(V11,[1]Sheet1!$A$611:$U$623,20,FALSE)</f>
        <v>#REF!</v>
      </c>
      <c r="U11" s="15" t="e">
        <f>VLOOKUP(V11,[1]Sheet1!$A$611:$U$623,21,FALSE)/100</f>
        <v>#REF!</v>
      </c>
      <c r="V11" s="69" t="s">
        <v>173</v>
      </c>
    </row>
    <row r="12" spans="1:22" x14ac:dyDescent="0.25">
      <c r="A12" s="2" t="s">
        <v>93</v>
      </c>
      <c r="B12" s="22">
        <f>VLOOKUP(V12,[1]Sheet1!$A$611:$U$623,2,FALSE)</f>
        <v>2135</v>
      </c>
      <c r="C12" s="15">
        <f>VLOOKUP(V12,[1]Sheet1!$A$611:$U$623,3,FALSE)/100</f>
        <v>7.1493152061078924E-2</v>
      </c>
      <c r="D12" s="27">
        <f>VLOOKUP(V12,[1]Sheet1!$A$611:$U$623,4,FALSE)</f>
        <v>2135</v>
      </c>
      <c r="E12" s="14">
        <f>VLOOKUP(V12,[1]Sheet1!$A$611:$U$623,5,FALSE)/100</f>
        <v>7.1493152061078924E-2</v>
      </c>
      <c r="F12" s="22" t="e">
        <f>VLOOKUP(V12,[1]Sheet1!$A$611:$U$623,6,FALSE)</f>
        <v>#REF!</v>
      </c>
      <c r="G12" s="15" t="e">
        <f>VLOOKUP(V12,[1]Sheet1!$A$611:$U$623,7,FALSE)/100</f>
        <v>#REF!</v>
      </c>
      <c r="H12" s="27" t="e">
        <f>VLOOKUP(V12,[1]Sheet1!$A$611:$U$623,8,FALSE)</f>
        <v>#REF!</v>
      </c>
      <c r="I12" s="14" t="e">
        <f>VLOOKUP(V12,[1]Sheet1!$A$611:$U$623,9,FALSE)/100</f>
        <v>#REF!</v>
      </c>
      <c r="J12" s="22" t="e">
        <f>VLOOKUP(V12,[1]Sheet1!$A$611:$U$623,10,FALSE)</f>
        <v>#REF!</v>
      </c>
      <c r="K12" s="15" t="e">
        <f>VLOOKUP(V12,[1]Sheet1!$A$611:$U$623,11,FALSE)/100</f>
        <v>#REF!</v>
      </c>
      <c r="L12" s="27" t="e">
        <f>VLOOKUP(V12,[1]Sheet1!$A$611:$U$623,12,FALSE)</f>
        <v>#REF!</v>
      </c>
      <c r="M12" s="14" t="e">
        <f>VLOOKUP(V12,[1]Sheet1!$A$611:$U$623,13,FALSE)/100</f>
        <v>#REF!</v>
      </c>
      <c r="N12" s="22" t="e">
        <f>VLOOKUP(V12,[1]Sheet1!$A$611:$U$623,14,FALSE)</f>
        <v>#REF!</v>
      </c>
      <c r="O12" s="15" t="e">
        <f>VLOOKUP(V12,[1]Sheet1!$A$611:$U$623,15,FALSE)/100</f>
        <v>#REF!</v>
      </c>
      <c r="P12" s="27" t="e">
        <f>VLOOKUP(V12,[1]Sheet1!$A$611:$U$623,16,FALSE)</f>
        <v>#REF!</v>
      </c>
      <c r="Q12" s="14" t="e">
        <f>VLOOKUP(V12,[1]Sheet1!$A$611:$U$623,17,FALSE)/100</f>
        <v>#REF!</v>
      </c>
      <c r="R12" s="22" t="e">
        <f>VLOOKUP(V12,[1]Sheet1!$A$611:$U$623,18,FALSE)</f>
        <v>#REF!</v>
      </c>
      <c r="S12" s="15" t="e">
        <f>VLOOKUP(V12,[1]Sheet1!$A$611:$U$623,19,FALSE)/100</f>
        <v>#REF!</v>
      </c>
      <c r="T12" s="22" t="e">
        <f>VLOOKUP(V12,[1]Sheet1!$A$611:$U$623,20,FALSE)</f>
        <v>#REF!</v>
      </c>
      <c r="U12" s="15" t="e">
        <f>VLOOKUP(V12,[1]Sheet1!$A$611:$U$623,21,FALSE)/100</f>
        <v>#REF!</v>
      </c>
      <c r="V12" s="69" t="s">
        <v>174</v>
      </c>
    </row>
    <row r="13" spans="1:22" x14ac:dyDescent="0.25">
      <c r="A13" s="2" t="s">
        <v>94</v>
      </c>
      <c r="B13" s="22">
        <f>VLOOKUP(V13,[1]Sheet1!$A$611:$U$623,2,FALSE)</f>
        <v>3158</v>
      </c>
      <c r="C13" s="15">
        <f>VLOOKUP(V13,[1]Sheet1!$A$611:$U$623,3,FALSE)/100</f>
        <v>0.10574958979338982</v>
      </c>
      <c r="D13" s="27">
        <f>VLOOKUP(V13,[1]Sheet1!$A$611:$U$623,4,FALSE)</f>
        <v>3158</v>
      </c>
      <c r="E13" s="14">
        <f>VLOOKUP(V13,[1]Sheet1!$A$611:$U$623,5,FALSE)/100</f>
        <v>0.10574958979338982</v>
      </c>
      <c r="F13" s="22" t="e">
        <f>VLOOKUP(V13,[1]Sheet1!$A$611:$U$623,6,FALSE)</f>
        <v>#REF!</v>
      </c>
      <c r="G13" s="15" t="e">
        <f>VLOOKUP(V13,[1]Sheet1!$A$611:$U$623,7,FALSE)/100</f>
        <v>#REF!</v>
      </c>
      <c r="H13" s="27" t="e">
        <f>VLOOKUP(V13,[1]Sheet1!$A$611:$U$623,8,FALSE)</f>
        <v>#REF!</v>
      </c>
      <c r="I13" s="14" t="e">
        <f>VLOOKUP(V13,[1]Sheet1!$A$611:$U$623,9,FALSE)/100</f>
        <v>#REF!</v>
      </c>
      <c r="J13" s="22" t="e">
        <f>VLOOKUP(V13,[1]Sheet1!$A$611:$U$623,10,FALSE)</f>
        <v>#REF!</v>
      </c>
      <c r="K13" s="15" t="e">
        <f>VLOOKUP(V13,[1]Sheet1!$A$611:$U$623,11,FALSE)/100</f>
        <v>#REF!</v>
      </c>
      <c r="L13" s="27" t="e">
        <f>VLOOKUP(V13,[1]Sheet1!$A$611:$U$623,12,FALSE)</f>
        <v>#REF!</v>
      </c>
      <c r="M13" s="14" t="e">
        <f>VLOOKUP(V13,[1]Sheet1!$A$611:$U$623,13,FALSE)/100</f>
        <v>#REF!</v>
      </c>
      <c r="N13" s="22" t="e">
        <f>VLOOKUP(V13,[1]Sheet1!$A$611:$U$623,14,FALSE)</f>
        <v>#REF!</v>
      </c>
      <c r="O13" s="15" t="e">
        <f>VLOOKUP(V13,[1]Sheet1!$A$611:$U$623,15,FALSE)/100</f>
        <v>#REF!</v>
      </c>
      <c r="P13" s="27" t="e">
        <f>VLOOKUP(V13,[1]Sheet1!$A$611:$U$623,16,FALSE)</f>
        <v>#REF!</v>
      </c>
      <c r="Q13" s="14" t="e">
        <f>VLOOKUP(V13,[1]Sheet1!$A$611:$U$623,17,FALSE)/100</f>
        <v>#REF!</v>
      </c>
      <c r="R13" s="22" t="e">
        <f>VLOOKUP(V13,[1]Sheet1!$A$611:$U$623,18,FALSE)</f>
        <v>#REF!</v>
      </c>
      <c r="S13" s="15" t="e">
        <f>VLOOKUP(V13,[1]Sheet1!$A$611:$U$623,19,FALSE)/100</f>
        <v>#REF!</v>
      </c>
      <c r="T13" s="22" t="e">
        <f>VLOOKUP(V13,[1]Sheet1!$A$611:$U$623,20,FALSE)</f>
        <v>#REF!</v>
      </c>
      <c r="U13" s="15" t="e">
        <f>VLOOKUP(V13,[1]Sheet1!$A$611:$U$623,21,FALSE)/100</f>
        <v>#REF!</v>
      </c>
      <c r="V13" s="69" t="s">
        <v>175</v>
      </c>
    </row>
    <row r="14" spans="1:22" x14ac:dyDescent="0.25">
      <c r="A14" s="2" t="s">
        <v>95</v>
      </c>
      <c r="B14" s="22">
        <f>VLOOKUP(V14,[1]Sheet1!$A$611:$U$623,2,FALSE)</f>
        <v>2930</v>
      </c>
      <c r="C14" s="15">
        <f>VLOOKUP(V14,[1]Sheet1!$A$611:$U$623,3,FALSE)/100</f>
        <v>9.8114723905836657E-2</v>
      </c>
      <c r="D14" s="27">
        <f>VLOOKUP(V14,[1]Sheet1!$A$611:$U$623,4,FALSE)</f>
        <v>2930</v>
      </c>
      <c r="E14" s="14">
        <f>VLOOKUP(V14,[1]Sheet1!$A$611:$U$623,5,FALSE)/100</f>
        <v>9.8114723905836657E-2</v>
      </c>
      <c r="F14" s="22" t="e">
        <f>VLOOKUP(V14,[1]Sheet1!$A$611:$U$623,6,FALSE)</f>
        <v>#REF!</v>
      </c>
      <c r="G14" s="15" t="e">
        <f>VLOOKUP(V14,[1]Sheet1!$A$611:$U$623,7,FALSE)/100</f>
        <v>#REF!</v>
      </c>
      <c r="H14" s="27" t="e">
        <f>VLOOKUP(V14,[1]Sheet1!$A$611:$U$623,8,FALSE)</f>
        <v>#REF!</v>
      </c>
      <c r="I14" s="14" t="e">
        <f>VLOOKUP(V14,[1]Sheet1!$A$611:$U$623,9,FALSE)/100</f>
        <v>#REF!</v>
      </c>
      <c r="J14" s="22" t="e">
        <f>VLOOKUP(V14,[1]Sheet1!$A$611:$U$623,10,FALSE)</f>
        <v>#REF!</v>
      </c>
      <c r="K14" s="15" t="e">
        <f>VLOOKUP(V14,[1]Sheet1!$A$611:$U$623,11,FALSE)/100</f>
        <v>#REF!</v>
      </c>
      <c r="L14" s="27" t="e">
        <f>VLOOKUP(V14,[1]Sheet1!$A$611:$U$623,12,FALSE)</f>
        <v>#REF!</v>
      </c>
      <c r="M14" s="14" t="e">
        <f>VLOOKUP(V14,[1]Sheet1!$A$611:$U$623,13,FALSE)/100</f>
        <v>#REF!</v>
      </c>
      <c r="N14" s="22" t="e">
        <f>VLOOKUP(V14,[1]Sheet1!$A$611:$U$623,14,FALSE)</f>
        <v>#REF!</v>
      </c>
      <c r="O14" s="15" t="e">
        <f>VLOOKUP(V14,[1]Sheet1!$A$611:$U$623,15,FALSE)/100</f>
        <v>#REF!</v>
      </c>
      <c r="P14" s="27" t="e">
        <f>VLOOKUP(V14,[1]Sheet1!$A$611:$U$623,16,FALSE)</f>
        <v>#REF!</v>
      </c>
      <c r="Q14" s="14" t="e">
        <f>VLOOKUP(V14,[1]Sheet1!$A$611:$U$623,17,FALSE)/100</f>
        <v>#REF!</v>
      </c>
      <c r="R14" s="22" t="e">
        <f>VLOOKUP(V14,[1]Sheet1!$A$611:$U$623,18,FALSE)</f>
        <v>#REF!</v>
      </c>
      <c r="S14" s="15" t="e">
        <f>VLOOKUP(V14,[1]Sheet1!$A$611:$U$623,19,FALSE)/100</f>
        <v>#REF!</v>
      </c>
      <c r="T14" s="22" t="e">
        <f>VLOOKUP(V14,[1]Sheet1!$A$611:$U$623,20,FALSE)</f>
        <v>#REF!</v>
      </c>
      <c r="U14" s="15" t="e">
        <f>VLOOKUP(V14,[1]Sheet1!$A$611:$U$623,21,FALSE)/100</f>
        <v>#REF!</v>
      </c>
      <c r="V14" s="69" t="s">
        <v>176</v>
      </c>
    </row>
    <row r="15" spans="1:22" x14ac:dyDescent="0.25">
      <c r="A15" s="2" t="s">
        <v>96</v>
      </c>
      <c r="B15" s="22">
        <f>VLOOKUP(V15,[1]Sheet1!$A$611:$U$623,2,FALSE)</f>
        <v>2195</v>
      </c>
      <c r="C15" s="15">
        <f>VLOOKUP(V15,[1]Sheet1!$A$611:$U$623,3,FALSE)/100</f>
        <v>7.350232729464555E-2</v>
      </c>
      <c r="D15" s="27">
        <f>VLOOKUP(V15,[1]Sheet1!$A$611:$U$623,4,FALSE)</f>
        <v>2195</v>
      </c>
      <c r="E15" s="14">
        <f>VLOOKUP(V15,[1]Sheet1!$A$611:$U$623,5,FALSE)/100</f>
        <v>7.350232729464555E-2</v>
      </c>
      <c r="F15" s="22" t="e">
        <f>VLOOKUP(V15,[1]Sheet1!$A$611:$U$623,6,FALSE)</f>
        <v>#REF!</v>
      </c>
      <c r="G15" s="15" t="e">
        <f>VLOOKUP(V15,[1]Sheet1!$A$611:$U$623,7,FALSE)/100</f>
        <v>#REF!</v>
      </c>
      <c r="H15" s="27" t="e">
        <f>VLOOKUP(V15,[1]Sheet1!$A$611:$U$623,8,FALSE)</f>
        <v>#REF!</v>
      </c>
      <c r="I15" s="14" t="e">
        <f>VLOOKUP(V15,[1]Sheet1!$A$611:$U$623,9,FALSE)/100</f>
        <v>#REF!</v>
      </c>
      <c r="J15" s="22" t="e">
        <f>VLOOKUP(V15,[1]Sheet1!$A$611:$U$623,10,FALSE)</f>
        <v>#REF!</v>
      </c>
      <c r="K15" s="15" t="e">
        <f>VLOOKUP(V15,[1]Sheet1!$A$611:$U$623,11,FALSE)/100</f>
        <v>#REF!</v>
      </c>
      <c r="L15" s="27" t="e">
        <f>VLOOKUP(V15,[1]Sheet1!$A$611:$U$623,12,FALSE)</f>
        <v>#REF!</v>
      </c>
      <c r="M15" s="14" t="e">
        <f>VLOOKUP(V15,[1]Sheet1!$A$611:$U$623,13,FALSE)/100</f>
        <v>#REF!</v>
      </c>
      <c r="N15" s="22" t="e">
        <f>VLOOKUP(V15,[1]Sheet1!$A$611:$U$623,14,FALSE)</f>
        <v>#REF!</v>
      </c>
      <c r="O15" s="15" t="e">
        <f>VLOOKUP(V15,[1]Sheet1!$A$611:$U$623,15,FALSE)/100</f>
        <v>#REF!</v>
      </c>
      <c r="P15" s="27" t="e">
        <f>VLOOKUP(V15,[1]Sheet1!$A$611:$U$623,16,FALSE)</f>
        <v>#REF!</v>
      </c>
      <c r="Q15" s="14" t="e">
        <f>VLOOKUP(V15,[1]Sheet1!$A$611:$U$623,17,FALSE)/100</f>
        <v>#REF!</v>
      </c>
      <c r="R15" s="22" t="e">
        <f>VLOOKUP(V15,[1]Sheet1!$A$611:$U$623,18,FALSE)</f>
        <v>#REF!</v>
      </c>
      <c r="S15" s="15" t="e">
        <f>VLOOKUP(V15,[1]Sheet1!$A$611:$U$623,19,FALSE)/100</f>
        <v>#REF!</v>
      </c>
      <c r="T15" s="22" t="e">
        <f>VLOOKUP(V15,[1]Sheet1!$A$611:$U$623,20,FALSE)</f>
        <v>#REF!</v>
      </c>
      <c r="U15" s="15" t="e">
        <f>VLOOKUP(V15,[1]Sheet1!$A$611:$U$623,21,FALSE)/100</f>
        <v>#REF!</v>
      </c>
      <c r="V15" s="69" t="s">
        <v>177</v>
      </c>
    </row>
    <row r="16" spans="1:22" ht="15.75" thickBot="1" x14ac:dyDescent="0.3">
      <c r="A16" s="3" t="s">
        <v>97</v>
      </c>
      <c r="B16" s="25">
        <f>VLOOKUP(V16,[1]Sheet1!$A$611:$U$623,2,FALSE)</f>
        <v>1948</v>
      </c>
      <c r="C16" s="19">
        <f>VLOOKUP(V16,[1]Sheet1!$A$611:$U$623,3,FALSE)/100</f>
        <v>6.5231222583129633E-2</v>
      </c>
      <c r="D16" s="28">
        <f>VLOOKUP(V16,[1]Sheet1!$A$611:$U$623,4,FALSE)</f>
        <v>1948</v>
      </c>
      <c r="E16" s="18">
        <f>VLOOKUP(V16,[1]Sheet1!$A$611:$U$623,5,FALSE)/100</f>
        <v>6.5231222583129633E-2</v>
      </c>
      <c r="F16" s="25" t="e">
        <f>VLOOKUP(V16,[1]Sheet1!$A$611:$U$623,6,FALSE)</f>
        <v>#REF!</v>
      </c>
      <c r="G16" s="19" t="e">
        <f>VLOOKUP(V16,[1]Sheet1!$A$611:$U$623,7,FALSE)/100</f>
        <v>#REF!</v>
      </c>
      <c r="H16" s="28" t="e">
        <f>VLOOKUP(V16,[1]Sheet1!$A$611:$U$623,8,FALSE)</f>
        <v>#REF!</v>
      </c>
      <c r="I16" s="18" t="e">
        <f>VLOOKUP(V16,[1]Sheet1!$A$611:$U$623,9,FALSE)/100</f>
        <v>#REF!</v>
      </c>
      <c r="J16" s="25" t="e">
        <f>VLOOKUP(V16,[1]Sheet1!$A$611:$U$623,10,FALSE)</f>
        <v>#REF!</v>
      </c>
      <c r="K16" s="19" t="e">
        <f>VLOOKUP(V16,[1]Sheet1!$A$611:$U$623,11,FALSE)/100</f>
        <v>#REF!</v>
      </c>
      <c r="L16" s="28" t="e">
        <f>VLOOKUP(V16,[1]Sheet1!$A$611:$U$623,12,FALSE)</f>
        <v>#REF!</v>
      </c>
      <c r="M16" s="18" t="e">
        <f>VLOOKUP(V16,[1]Sheet1!$A$611:$U$623,13,FALSE)/100</f>
        <v>#REF!</v>
      </c>
      <c r="N16" s="25" t="e">
        <f>VLOOKUP(V16,[1]Sheet1!$A$611:$U$623,14,FALSE)</f>
        <v>#REF!</v>
      </c>
      <c r="O16" s="19" t="e">
        <f>VLOOKUP(V16,[1]Sheet1!$A$611:$U$623,15,FALSE)/100</f>
        <v>#REF!</v>
      </c>
      <c r="P16" s="28" t="e">
        <f>VLOOKUP(V16,[1]Sheet1!$A$611:$U$623,16,FALSE)</f>
        <v>#REF!</v>
      </c>
      <c r="Q16" s="18" t="e">
        <f>VLOOKUP(V16,[1]Sheet1!$A$611:$U$623,17,FALSE)/100</f>
        <v>#REF!</v>
      </c>
      <c r="R16" s="25" t="e">
        <f>VLOOKUP(V16,[1]Sheet1!$A$611:$U$623,18,FALSE)</f>
        <v>#REF!</v>
      </c>
      <c r="S16" s="19" t="e">
        <f>VLOOKUP(V16,[1]Sheet1!$A$611:$U$623,19,FALSE)/100</f>
        <v>#REF!</v>
      </c>
      <c r="T16" s="25" t="e">
        <f>VLOOKUP(V16,[1]Sheet1!$A$611:$U$623,20,FALSE)</f>
        <v>#REF!</v>
      </c>
      <c r="U16" s="19" t="e">
        <f>VLOOKUP(V16,[1]Sheet1!$A$611:$U$623,21,FALSE)/100</f>
        <v>#REF!</v>
      </c>
      <c r="V16" s="69" t="s">
        <v>178</v>
      </c>
    </row>
    <row r="17" spans="1:22" ht="15.75" thickBot="1" x14ac:dyDescent="0.3">
      <c r="A17" s="32" t="s">
        <v>101</v>
      </c>
      <c r="B17" s="23">
        <f>VLOOKUP(V17,[1]Sheet1!$A$611:$U$623,2,FALSE)</f>
        <v>29863</v>
      </c>
      <c r="C17" s="8">
        <f>VLOOKUP(V17,[1]Sheet1!$A$611:$U$623,3,FALSE)/100</f>
        <v>1</v>
      </c>
      <c r="D17" s="29">
        <f>VLOOKUP(V17,[1]Sheet1!$A$611:$U$623,4,FALSE)</f>
        <v>29863</v>
      </c>
      <c r="E17" s="7">
        <f>VLOOKUP(V17,[1]Sheet1!$A$611:$U$623,5,FALSE)/100</f>
        <v>1</v>
      </c>
      <c r="F17" s="23" t="e">
        <f>VLOOKUP(V17,[1]Sheet1!$A$611:$U$623,6,FALSE)</f>
        <v>#REF!</v>
      </c>
      <c r="G17" s="8" t="e">
        <f>VLOOKUP(V17,[1]Sheet1!$A$611:$U$623,7,FALSE)/100</f>
        <v>#REF!</v>
      </c>
      <c r="H17" s="29" t="e">
        <f>VLOOKUP(V17,[1]Sheet1!$A$611:$U$623,8,FALSE)</f>
        <v>#REF!</v>
      </c>
      <c r="I17" s="7" t="e">
        <f>VLOOKUP(V17,[1]Sheet1!$A$611:$U$623,9,FALSE)/100</f>
        <v>#REF!</v>
      </c>
      <c r="J17" s="23" t="e">
        <f>VLOOKUP(V17,[1]Sheet1!$A$611:$U$623,10,FALSE)</f>
        <v>#REF!</v>
      </c>
      <c r="K17" s="8" t="e">
        <f>VLOOKUP(V17,[1]Sheet1!$A$611:$U$623,11,FALSE)/100</f>
        <v>#REF!</v>
      </c>
      <c r="L17" s="29" t="e">
        <f>VLOOKUP(V17,[1]Sheet1!$A$611:$U$623,12,FALSE)</f>
        <v>#REF!</v>
      </c>
      <c r="M17" s="7" t="e">
        <f>VLOOKUP(V17,[1]Sheet1!$A$611:$U$623,13,FALSE)/100</f>
        <v>#REF!</v>
      </c>
      <c r="N17" s="23" t="e">
        <f>VLOOKUP(V17,[1]Sheet1!$A$611:$U$623,14,FALSE)</f>
        <v>#REF!</v>
      </c>
      <c r="O17" s="8" t="e">
        <f>VLOOKUP(V17,[1]Sheet1!$A$611:$U$623,15,FALSE)/100</f>
        <v>#REF!</v>
      </c>
      <c r="P17" s="29" t="e">
        <f>VLOOKUP(V17,[1]Sheet1!$A$611:$U$623,16,FALSE)</f>
        <v>#REF!</v>
      </c>
      <c r="Q17" s="7" t="e">
        <f>VLOOKUP(V17,[1]Sheet1!$A$611:$U$623,17,FALSE)/100</f>
        <v>#REF!</v>
      </c>
      <c r="R17" s="23" t="e">
        <f>VLOOKUP(V17,[1]Sheet1!$A$611:$U$623,18,FALSE)</f>
        <v>#REF!</v>
      </c>
      <c r="S17" s="8" t="e">
        <f>VLOOKUP(V17,[1]Sheet1!$A$611:$U$623,19,FALSE)/100</f>
        <v>#REF!</v>
      </c>
      <c r="T17" s="23" t="e">
        <f>VLOOKUP(V17,[1]Sheet1!$A$611:$U$623,20,FALSE)</f>
        <v>#REF!</v>
      </c>
      <c r="U17" s="8" t="e">
        <f>VLOOKUP(V17,[1]Sheet1!$A$611:$U$623,21,FALSE)/100</f>
        <v>#REF!</v>
      </c>
      <c r="V17" s="69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Blad27">
    <tabColor rgb="FF00B050"/>
    <pageSetUpPr fitToPage="1"/>
  </sheetPr>
  <dimension ref="A1:DX572"/>
  <sheetViews>
    <sheetView zoomScale="80" zoomScaleNormal="80" workbookViewId="0">
      <selection activeCell="C7" sqref="C7:S22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19" width="13.7109375" style="63" customWidth="1"/>
    <col min="20" max="20" width="11.42578125" style="269" customWidth="1"/>
    <col min="21" max="128" width="11.42578125" style="81" customWidth="1"/>
    <col min="129" max="16384" width="11.42578125" style="63"/>
  </cols>
  <sheetData>
    <row r="1" spans="2:20" s="81" customFormat="1" ht="15.75" thickBot="1" x14ac:dyDescent="0.3">
      <c r="T1" s="269"/>
    </row>
    <row r="2" spans="2:20" ht="21.95" customHeight="1" thickTop="1" thickBot="1" x14ac:dyDescent="0.3">
      <c r="B2" s="284" t="s">
        <v>251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6"/>
    </row>
    <row r="3" spans="2:20" ht="21.95" customHeight="1" thickTop="1" thickBot="1" x14ac:dyDescent="0.3">
      <c r="B3" s="287" t="s">
        <v>304</v>
      </c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9"/>
    </row>
    <row r="4" spans="2:20" ht="21.95" customHeight="1" thickTop="1" x14ac:dyDescent="0.25">
      <c r="B4" s="290" t="s">
        <v>252</v>
      </c>
      <c r="C4" s="293">
        <v>2015</v>
      </c>
      <c r="D4" s="294"/>
      <c r="E4" s="297">
        <v>2016</v>
      </c>
      <c r="F4" s="294"/>
      <c r="G4" s="297">
        <v>2017</v>
      </c>
      <c r="H4" s="297"/>
      <c r="I4" s="277">
        <v>2018</v>
      </c>
      <c r="J4" s="297"/>
      <c r="K4" s="277">
        <v>2019</v>
      </c>
      <c r="L4" s="297"/>
      <c r="M4" s="277">
        <v>2020</v>
      </c>
      <c r="N4" s="297"/>
      <c r="O4" s="277">
        <v>2021</v>
      </c>
      <c r="P4" s="297"/>
      <c r="Q4" s="277">
        <v>2021</v>
      </c>
      <c r="R4" s="278"/>
      <c r="S4" s="281" t="s">
        <v>283</v>
      </c>
      <c r="T4" s="273"/>
    </row>
    <row r="5" spans="2:20" ht="21.95" customHeight="1" x14ac:dyDescent="0.25">
      <c r="B5" s="291"/>
      <c r="C5" s="295">
        <v>2015</v>
      </c>
      <c r="D5" s="296"/>
      <c r="E5" s="298">
        <v>2016</v>
      </c>
      <c r="F5" s="296"/>
      <c r="G5" s="298">
        <v>2017</v>
      </c>
      <c r="H5" s="298"/>
      <c r="I5" s="279">
        <v>2017</v>
      </c>
      <c r="J5" s="298"/>
      <c r="K5" s="279">
        <v>2017</v>
      </c>
      <c r="L5" s="298"/>
      <c r="M5" s="279">
        <v>2017</v>
      </c>
      <c r="N5" s="298"/>
      <c r="O5" s="279">
        <v>2017</v>
      </c>
      <c r="P5" s="298"/>
      <c r="Q5" s="279">
        <v>2017</v>
      </c>
      <c r="R5" s="280"/>
      <c r="S5" s="282"/>
      <c r="T5" s="273"/>
    </row>
    <row r="6" spans="2:20" ht="21.95" customHeight="1" thickBot="1" x14ac:dyDescent="0.3">
      <c r="B6" s="292"/>
      <c r="C6" s="244" t="s">
        <v>4</v>
      </c>
      <c r="D6" s="242" t="s">
        <v>5</v>
      </c>
      <c r="E6" s="245" t="s">
        <v>4</v>
      </c>
      <c r="F6" s="242" t="s">
        <v>5</v>
      </c>
      <c r="G6" s="245" t="s">
        <v>4</v>
      </c>
      <c r="H6" s="243" t="s">
        <v>5</v>
      </c>
      <c r="I6" s="245" t="s">
        <v>4</v>
      </c>
      <c r="J6" s="243" t="s">
        <v>5</v>
      </c>
      <c r="K6" s="257" t="s">
        <v>4</v>
      </c>
      <c r="L6" s="243" t="s">
        <v>5</v>
      </c>
      <c r="M6" s="257" t="s">
        <v>4</v>
      </c>
      <c r="N6" s="243" t="s">
        <v>5</v>
      </c>
      <c r="O6" s="257" t="s">
        <v>4</v>
      </c>
      <c r="P6" s="243" t="s">
        <v>5</v>
      </c>
      <c r="Q6" s="257" t="s">
        <v>4</v>
      </c>
      <c r="R6" s="241" t="s">
        <v>5</v>
      </c>
      <c r="S6" s="375"/>
    </row>
    <row r="7" spans="2:20" ht="21.95" customHeight="1" thickTop="1" thickBot="1" x14ac:dyDescent="0.3">
      <c r="B7" s="200" t="s">
        <v>102</v>
      </c>
      <c r="C7" s="201">
        <v>4401</v>
      </c>
      <c r="D7" s="202">
        <v>0.12068114511352418</v>
      </c>
      <c r="E7" s="203">
        <v>4400</v>
      </c>
      <c r="F7" s="202">
        <v>0.1171178365141473</v>
      </c>
      <c r="G7" s="203">
        <v>4357</v>
      </c>
      <c r="H7" s="204">
        <v>0.11796718470785726</v>
      </c>
      <c r="I7" s="203">
        <v>4343</v>
      </c>
      <c r="J7" s="204">
        <v>0.11719150543727569</v>
      </c>
      <c r="K7" s="203">
        <v>4368</v>
      </c>
      <c r="L7" s="204">
        <v>0.11913268784944771</v>
      </c>
      <c r="M7" s="203">
        <v>3369</v>
      </c>
      <c r="N7" s="204">
        <v>0.12490731128577784</v>
      </c>
      <c r="O7" s="203">
        <v>3546</v>
      </c>
      <c r="P7" s="204">
        <v>0.11874225630378729</v>
      </c>
      <c r="Q7" s="203">
        <v>3508</v>
      </c>
      <c r="R7" s="204">
        <v>0.11335875395850836</v>
      </c>
      <c r="S7" s="205">
        <v>-1.0716300056401579E-2</v>
      </c>
      <c r="T7" s="270"/>
    </row>
    <row r="8" spans="2:20" ht="21.95" customHeight="1" thickTop="1" x14ac:dyDescent="0.25">
      <c r="B8" s="206" t="s">
        <v>103</v>
      </c>
      <c r="C8" s="87">
        <v>3689</v>
      </c>
      <c r="D8" s="88">
        <v>0.10115717889656685</v>
      </c>
      <c r="E8" s="89">
        <v>3627</v>
      </c>
      <c r="F8" s="88">
        <v>9.6542362053820968E-2</v>
      </c>
      <c r="G8" s="89">
        <v>3502</v>
      </c>
      <c r="H8" s="90">
        <v>9.4817783072507711E-2</v>
      </c>
      <c r="I8" s="89">
        <v>3558</v>
      </c>
      <c r="J8" s="90">
        <v>9.6009066623492276E-2</v>
      </c>
      <c r="K8" s="89">
        <v>3423</v>
      </c>
      <c r="L8" s="90">
        <v>9.3358789035865267E-2</v>
      </c>
      <c r="M8" s="89">
        <v>2624</v>
      </c>
      <c r="N8" s="90">
        <v>9.7286074447575269E-2</v>
      </c>
      <c r="O8" s="89">
        <v>2780</v>
      </c>
      <c r="P8" s="90">
        <v>9.3091785821920098E-2</v>
      </c>
      <c r="Q8" s="89">
        <v>2821</v>
      </c>
      <c r="R8" s="90">
        <v>9.1158792735733213E-2</v>
      </c>
      <c r="S8" s="207">
        <v>1.4748201438848921E-2</v>
      </c>
      <c r="T8" s="270"/>
    </row>
    <row r="9" spans="2:20" ht="21.95" customHeight="1" x14ac:dyDescent="0.25">
      <c r="B9" s="206" t="s">
        <v>104</v>
      </c>
      <c r="C9" s="87">
        <v>1572</v>
      </c>
      <c r="D9" s="88">
        <v>4.3106284962158604E-2</v>
      </c>
      <c r="E9" s="89">
        <v>1486</v>
      </c>
      <c r="F9" s="88">
        <v>3.955388751364157E-2</v>
      </c>
      <c r="G9" s="89">
        <v>1517</v>
      </c>
      <c r="H9" s="90">
        <v>4.1073265825526617E-2</v>
      </c>
      <c r="I9" s="89">
        <v>1400</v>
      </c>
      <c r="J9" s="90">
        <v>3.777759788445452E-2</v>
      </c>
      <c r="K9" s="89">
        <v>1381</v>
      </c>
      <c r="L9" s="90">
        <v>3.7665348424928406E-2</v>
      </c>
      <c r="M9" s="89">
        <v>1117</v>
      </c>
      <c r="N9" s="90">
        <v>4.1413317514459438E-2</v>
      </c>
      <c r="O9" s="89">
        <v>1191</v>
      </c>
      <c r="P9" s="90">
        <v>3.9882128386297427E-2</v>
      </c>
      <c r="Q9" s="89">
        <v>1196</v>
      </c>
      <c r="R9" s="90">
        <v>3.8647967427131134E-2</v>
      </c>
      <c r="S9" s="207">
        <v>4.1981528127623844E-3</v>
      </c>
      <c r="T9" s="270"/>
    </row>
    <row r="10" spans="2:20" ht="21.95" customHeight="1" x14ac:dyDescent="0.25">
      <c r="B10" s="206" t="s">
        <v>105</v>
      </c>
      <c r="C10" s="87">
        <v>2938</v>
      </c>
      <c r="D10" s="88">
        <v>8.056378194581551E-2</v>
      </c>
      <c r="E10" s="89">
        <v>3165</v>
      </c>
      <c r="F10" s="88">
        <v>8.4244989219835503E-2</v>
      </c>
      <c r="G10" s="89">
        <v>3182</v>
      </c>
      <c r="H10" s="90">
        <v>8.6153679536470462E-2</v>
      </c>
      <c r="I10" s="89">
        <v>2996</v>
      </c>
      <c r="J10" s="90">
        <v>8.0844059472732668E-2</v>
      </c>
      <c r="K10" s="89">
        <v>3057</v>
      </c>
      <c r="L10" s="90">
        <v>8.3376517114414295E-2</v>
      </c>
      <c r="M10" s="89">
        <v>2242</v>
      </c>
      <c r="N10" s="90">
        <v>8.3123238914429784E-2</v>
      </c>
      <c r="O10" s="89">
        <v>2482</v>
      </c>
      <c r="P10" s="90">
        <v>8.3112882161872556E-2</v>
      </c>
      <c r="Q10" s="89">
        <v>2685</v>
      </c>
      <c r="R10" s="90">
        <v>8.676404058682867E-2</v>
      </c>
      <c r="S10" s="207">
        <v>8.1788879935535852E-2</v>
      </c>
      <c r="T10" s="270"/>
    </row>
    <row r="11" spans="2:20" ht="21.95" customHeight="1" x14ac:dyDescent="0.25">
      <c r="B11" s="206" t="s">
        <v>106</v>
      </c>
      <c r="C11" s="87">
        <v>1578</v>
      </c>
      <c r="D11" s="88">
        <v>4.3270812767357683E-2</v>
      </c>
      <c r="E11" s="89">
        <v>1658</v>
      </c>
      <c r="F11" s="88">
        <v>4.4132130213740052E-2</v>
      </c>
      <c r="G11" s="89">
        <v>1526</v>
      </c>
      <c r="H11" s="90">
        <v>4.1316943737477664E-2</v>
      </c>
      <c r="I11" s="89">
        <v>1462</v>
      </c>
      <c r="J11" s="90">
        <v>3.9450605790766077E-2</v>
      </c>
      <c r="K11" s="89">
        <v>1483</v>
      </c>
      <c r="L11" s="90">
        <v>4.0447293058775396E-2</v>
      </c>
      <c r="M11" s="89">
        <v>1223</v>
      </c>
      <c r="N11" s="90">
        <v>4.5343318997478864E-2</v>
      </c>
      <c r="O11" s="89">
        <v>1221</v>
      </c>
      <c r="P11" s="90">
        <v>4.0886716003080734E-2</v>
      </c>
      <c r="Q11" s="89">
        <v>1321</v>
      </c>
      <c r="R11" s="90">
        <v>4.2687261681638985E-2</v>
      </c>
      <c r="S11" s="207">
        <v>8.1900081900081897E-2</v>
      </c>
      <c r="T11" s="270"/>
    </row>
    <row r="12" spans="2:20" ht="21.95" customHeight="1" thickBot="1" x14ac:dyDescent="0.3">
      <c r="B12" s="206" t="s">
        <v>107</v>
      </c>
      <c r="C12" s="87">
        <v>2464</v>
      </c>
      <c r="D12" s="88">
        <v>6.7566085335088302E-2</v>
      </c>
      <c r="E12" s="89">
        <v>2517</v>
      </c>
      <c r="F12" s="88">
        <v>6.6996726024115633E-2</v>
      </c>
      <c r="G12" s="89">
        <v>2438</v>
      </c>
      <c r="H12" s="90">
        <v>6.6009638815183846E-2</v>
      </c>
      <c r="I12" s="89">
        <v>2472</v>
      </c>
      <c r="J12" s="90">
        <v>6.6704444264551119E-2</v>
      </c>
      <c r="K12" s="89">
        <v>2317</v>
      </c>
      <c r="L12" s="90">
        <v>6.3193781535524338E-2</v>
      </c>
      <c r="M12" s="89">
        <v>1903</v>
      </c>
      <c r="N12" s="90">
        <v>7.0554649265905378E-2</v>
      </c>
      <c r="O12" s="89">
        <v>1990</v>
      </c>
      <c r="P12" s="90">
        <v>6.6637645246626256E-2</v>
      </c>
      <c r="Q12" s="89">
        <v>2018</v>
      </c>
      <c r="R12" s="90">
        <v>6.5210366444774764E-2</v>
      </c>
      <c r="S12" s="207">
        <v>1.407035175879397E-2</v>
      </c>
      <c r="T12" s="270"/>
    </row>
    <row r="13" spans="2:20" ht="21.95" customHeight="1" thickTop="1" thickBot="1" x14ac:dyDescent="0.3">
      <c r="B13" s="200" t="s">
        <v>108</v>
      </c>
      <c r="C13" s="201">
        <v>12241</v>
      </c>
      <c r="D13" s="202">
        <v>0.33566414390698696</v>
      </c>
      <c r="E13" s="203">
        <v>12453</v>
      </c>
      <c r="F13" s="202">
        <v>0.33147009502515373</v>
      </c>
      <c r="G13" s="203">
        <v>12165</v>
      </c>
      <c r="H13" s="204">
        <v>0.32937131098716632</v>
      </c>
      <c r="I13" s="203">
        <v>11888</v>
      </c>
      <c r="J13" s="204">
        <v>0.32078577403599667</v>
      </c>
      <c r="K13" s="203">
        <v>11661</v>
      </c>
      <c r="L13" s="204">
        <v>0.31804172916950768</v>
      </c>
      <c r="M13" s="203">
        <v>9109</v>
      </c>
      <c r="N13" s="204">
        <v>0.33772059913984875</v>
      </c>
      <c r="O13" s="203">
        <v>9664</v>
      </c>
      <c r="P13" s="204">
        <v>0.32361115761979709</v>
      </c>
      <c r="Q13" s="203">
        <v>10041</v>
      </c>
      <c r="R13" s="204">
        <v>0.32446842887610677</v>
      </c>
      <c r="S13" s="205">
        <v>3.9010761589403975E-2</v>
      </c>
    </row>
    <row r="14" spans="2:20" ht="21.95" customHeight="1" thickTop="1" x14ac:dyDescent="0.25">
      <c r="B14" s="206" t="s">
        <v>109</v>
      </c>
      <c r="C14" s="87">
        <v>796</v>
      </c>
      <c r="D14" s="88">
        <v>2.1827355489744432E-2</v>
      </c>
      <c r="E14" s="89">
        <v>798</v>
      </c>
      <c r="F14" s="88">
        <v>2.1240916713247623E-2</v>
      </c>
      <c r="G14" s="89">
        <v>752</v>
      </c>
      <c r="H14" s="90">
        <v>2.0360643309687551E-2</v>
      </c>
      <c r="I14" s="89">
        <v>732</v>
      </c>
      <c r="J14" s="90">
        <v>1.9752286893871936E-2</v>
      </c>
      <c r="K14" s="89">
        <v>675</v>
      </c>
      <c r="L14" s="90">
        <v>1.8409927723987453E-2</v>
      </c>
      <c r="M14" s="89">
        <v>588</v>
      </c>
      <c r="N14" s="90">
        <v>2.1800385585051166E-2</v>
      </c>
      <c r="O14" s="89">
        <v>585</v>
      </c>
      <c r="P14" s="90">
        <v>1.9589458527274554E-2</v>
      </c>
      <c r="Q14" s="89">
        <v>608</v>
      </c>
      <c r="R14" s="90">
        <v>1.9647127253926193E-2</v>
      </c>
      <c r="S14" s="207">
        <v>3.9316239316239315E-2</v>
      </c>
      <c r="T14" s="270"/>
    </row>
    <row r="15" spans="2:20" ht="21.95" customHeight="1" x14ac:dyDescent="0.25">
      <c r="B15" s="206" t="s">
        <v>110</v>
      </c>
      <c r="C15" s="87">
        <v>4167</v>
      </c>
      <c r="D15" s="88">
        <v>0.11426456071076012</v>
      </c>
      <c r="E15" s="89">
        <v>4220</v>
      </c>
      <c r="F15" s="88">
        <v>0.112326652293114</v>
      </c>
      <c r="G15" s="89">
        <v>3952</v>
      </c>
      <c r="H15" s="90">
        <v>0.10700167867006011</v>
      </c>
      <c r="I15" s="89">
        <v>4082</v>
      </c>
      <c r="J15" s="90">
        <v>0.11014868183167381</v>
      </c>
      <c r="K15" s="89">
        <v>4033</v>
      </c>
      <c r="L15" s="90">
        <v>0.10999590890495023</v>
      </c>
      <c r="M15" s="89">
        <v>2971</v>
      </c>
      <c r="N15" s="90">
        <v>0.11015126798161055</v>
      </c>
      <c r="O15" s="89">
        <v>3245</v>
      </c>
      <c r="P15" s="90">
        <v>0.10866289388206142</v>
      </c>
      <c r="Q15" s="89">
        <v>3234</v>
      </c>
      <c r="R15" s="90">
        <v>0.10450462095262715</v>
      </c>
      <c r="S15" s="207">
        <v>-3.3898305084745762E-3</v>
      </c>
      <c r="T15" s="270"/>
    </row>
    <row r="16" spans="2:20" ht="21.95" customHeight="1" x14ac:dyDescent="0.25">
      <c r="B16" s="206" t="s">
        <v>111</v>
      </c>
      <c r="C16" s="87">
        <v>3764</v>
      </c>
      <c r="D16" s="88">
        <v>0.10321377646155534</v>
      </c>
      <c r="E16" s="89">
        <v>3823</v>
      </c>
      <c r="F16" s="88">
        <v>0.1017594293167239</v>
      </c>
      <c r="G16" s="89">
        <v>3620</v>
      </c>
      <c r="H16" s="90">
        <v>9.8012671251421449E-2</v>
      </c>
      <c r="I16" s="89">
        <v>3680</v>
      </c>
      <c r="J16" s="90">
        <v>9.9301114439137597E-2</v>
      </c>
      <c r="K16" s="89">
        <v>3745</v>
      </c>
      <c r="L16" s="90">
        <v>0.10214100640938224</v>
      </c>
      <c r="M16" s="89">
        <v>2695</v>
      </c>
      <c r="N16" s="90">
        <v>9.9918433931484502E-2</v>
      </c>
      <c r="O16" s="89">
        <v>2789</v>
      </c>
      <c r="P16" s="90">
        <v>9.3393162106955099E-2</v>
      </c>
      <c r="Q16" s="89">
        <v>2824</v>
      </c>
      <c r="R16" s="90">
        <v>9.1255735797841395E-2</v>
      </c>
      <c r="S16" s="207">
        <v>1.254930082466834E-2</v>
      </c>
      <c r="T16" s="270"/>
    </row>
    <row r="17" spans="2:20" ht="21.95" customHeight="1" x14ac:dyDescent="0.25">
      <c r="B17" s="206" t="s">
        <v>112</v>
      </c>
      <c r="C17" s="87">
        <v>820</v>
      </c>
      <c r="D17" s="88">
        <v>2.2485466710540747E-2</v>
      </c>
      <c r="E17" s="89">
        <v>851</v>
      </c>
      <c r="F17" s="88">
        <v>2.2651654289440763E-2</v>
      </c>
      <c r="G17" s="89">
        <v>829</v>
      </c>
      <c r="H17" s="90">
        <v>2.2445443223046514E-2</v>
      </c>
      <c r="I17" s="89">
        <v>796</v>
      </c>
      <c r="J17" s="90">
        <v>2.1479262797161284E-2</v>
      </c>
      <c r="K17" s="89">
        <v>809</v>
      </c>
      <c r="L17" s="90">
        <v>2.2064639301786444E-2</v>
      </c>
      <c r="M17" s="89">
        <v>582</v>
      </c>
      <c r="N17" s="90">
        <v>2.1577932670917989E-2</v>
      </c>
      <c r="O17" s="89">
        <v>653</v>
      </c>
      <c r="P17" s="90">
        <v>2.1866523791983391E-2</v>
      </c>
      <c r="Q17" s="89">
        <v>584</v>
      </c>
      <c r="R17" s="90">
        <v>1.8871582757060686E-2</v>
      </c>
      <c r="S17" s="207">
        <v>-0.10566615620214395</v>
      </c>
      <c r="T17" s="270"/>
    </row>
    <row r="18" spans="2:20" ht="21.95" customHeight="1" thickBot="1" x14ac:dyDescent="0.3">
      <c r="B18" s="206" t="s">
        <v>113</v>
      </c>
      <c r="C18" s="87">
        <v>1360</v>
      </c>
      <c r="D18" s="88">
        <v>3.7292969178457827E-2</v>
      </c>
      <c r="E18" s="89">
        <v>1417</v>
      </c>
      <c r="F18" s="88">
        <v>3.7717266895578805E-2</v>
      </c>
      <c r="G18" s="89">
        <v>1270</v>
      </c>
      <c r="H18" s="90">
        <v>3.4385660908647857E-2</v>
      </c>
      <c r="I18" s="89">
        <v>1307</v>
      </c>
      <c r="J18" s="90">
        <v>3.5268086024987183E-2</v>
      </c>
      <c r="K18" s="89">
        <v>1303</v>
      </c>
      <c r="L18" s="90">
        <v>3.5537978999045414E-2</v>
      </c>
      <c r="M18" s="89">
        <v>1017</v>
      </c>
      <c r="N18" s="90">
        <v>3.770576894557319E-2</v>
      </c>
      <c r="O18" s="89">
        <v>998</v>
      </c>
      <c r="P18" s="90">
        <v>3.3419281384991464E-2</v>
      </c>
      <c r="Q18" s="89">
        <v>1001</v>
      </c>
      <c r="R18" s="90">
        <v>3.2346668390098879E-2</v>
      </c>
      <c r="S18" s="207">
        <v>3.0060120240480962E-3</v>
      </c>
      <c r="T18" s="270"/>
    </row>
    <row r="19" spans="2:20" ht="21.95" customHeight="1" thickTop="1" thickBot="1" x14ac:dyDescent="0.3">
      <c r="B19" s="200" t="s">
        <v>114</v>
      </c>
      <c r="C19" s="201">
        <v>10907</v>
      </c>
      <c r="D19" s="202">
        <v>0.29908412855105848</v>
      </c>
      <c r="E19" s="203">
        <v>11109</v>
      </c>
      <c r="F19" s="202">
        <v>0.29569591950810509</v>
      </c>
      <c r="G19" s="203">
        <v>10423</v>
      </c>
      <c r="H19" s="204">
        <v>0.28220609736286351</v>
      </c>
      <c r="I19" s="203">
        <v>10597</v>
      </c>
      <c r="J19" s="204">
        <v>0.28594943198683181</v>
      </c>
      <c r="K19" s="203">
        <v>10565</v>
      </c>
      <c r="L19" s="204">
        <v>0.28814946133915176</v>
      </c>
      <c r="M19" s="203">
        <v>7853</v>
      </c>
      <c r="N19" s="204">
        <v>0.29115378911463741</v>
      </c>
      <c r="O19" s="203">
        <v>8270</v>
      </c>
      <c r="P19" s="204">
        <v>0.2769313196932659</v>
      </c>
      <c r="Q19" s="203">
        <v>8251</v>
      </c>
      <c r="R19" s="204">
        <v>0.2666257351515543</v>
      </c>
      <c r="S19" s="205">
        <v>-2.2974607013301089E-3</v>
      </c>
    </row>
    <row r="20" spans="2:20" ht="21.95" customHeight="1" thickTop="1" x14ac:dyDescent="0.25">
      <c r="B20" s="206" t="s">
        <v>115</v>
      </c>
      <c r="C20" s="87">
        <v>93</v>
      </c>
      <c r="D20" s="88">
        <v>2.5501809805857189E-3</v>
      </c>
      <c r="E20" s="89">
        <v>76</v>
      </c>
      <c r="F20" s="88">
        <v>2.022944448880726E-3</v>
      </c>
      <c r="G20" s="89">
        <v>63</v>
      </c>
      <c r="H20" s="90">
        <v>1.7057453836573347E-3</v>
      </c>
      <c r="I20" s="89">
        <v>56</v>
      </c>
      <c r="J20" s="90">
        <v>1.5111039153781808E-3</v>
      </c>
      <c r="K20" s="89">
        <v>60</v>
      </c>
      <c r="L20" s="90">
        <v>1.636438019909996E-3</v>
      </c>
      <c r="M20" s="89">
        <v>17</v>
      </c>
      <c r="N20" s="90">
        <v>6.3028325671066296E-4</v>
      </c>
      <c r="O20" s="89">
        <v>25</v>
      </c>
      <c r="P20" s="90">
        <v>8.3715634731942542E-4</v>
      </c>
      <c r="Q20" s="89">
        <v>81</v>
      </c>
      <c r="R20" s="90">
        <v>2.6174626769210883E-3</v>
      </c>
      <c r="S20" s="207">
        <v>2.2400000000000002</v>
      </c>
      <c r="T20" s="270"/>
    </row>
    <row r="21" spans="2:20" ht="21.95" customHeight="1" thickBot="1" x14ac:dyDescent="0.3">
      <c r="B21" s="206" t="s">
        <v>38</v>
      </c>
      <c r="C21" s="87">
        <v>8826</v>
      </c>
      <c r="D21" s="88">
        <v>0.24202040144784467</v>
      </c>
      <c r="E21" s="89">
        <v>9531</v>
      </c>
      <c r="F21" s="88">
        <v>0.25369320450371319</v>
      </c>
      <c r="G21" s="89">
        <v>9926</v>
      </c>
      <c r="H21" s="90">
        <v>0.26874966155845564</v>
      </c>
      <c r="I21" s="89">
        <v>10175</v>
      </c>
      <c r="J21" s="90">
        <v>0.27456218462451765</v>
      </c>
      <c r="K21" s="89">
        <v>10011</v>
      </c>
      <c r="L21" s="90">
        <v>0.27303968362198283</v>
      </c>
      <c r="M21" s="89">
        <v>6624</v>
      </c>
      <c r="N21" s="90">
        <v>0.24558801720302537</v>
      </c>
      <c r="O21" s="89">
        <v>8358</v>
      </c>
      <c r="P21" s="90">
        <v>0.2798781100358303</v>
      </c>
      <c r="Q21" s="89">
        <v>9065</v>
      </c>
      <c r="R21" s="90">
        <v>0.29292961933690947</v>
      </c>
      <c r="S21" s="207">
        <v>8.458961474036851E-2</v>
      </c>
      <c r="T21" s="270"/>
    </row>
    <row r="22" spans="2:20" ht="21.95" customHeight="1" thickTop="1" thickBot="1" x14ac:dyDescent="0.3">
      <c r="B22" s="97" t="s">
        <v>117</v>
      </c>
      <c r="C22" s="142">
        <v>36468</v>
      </c>
      <c r="D22" s="99">
        <v>1</v>
      </c>
      <c r="E22" s="143">
        <v>37569</v>
      </c>
      <c r="F22" s="99">
        <v>1</v>
      </c>
      <c r="G22" s="143">
        <v>36934</v>
      </c>
      <c r="H22" s="101">
        <v>1</v>
      </c>
      <c r="I22" s="143">
        <v>37059</v>
      </c>
      <c r="J22" s="101">
        <v>1</v>
      </c>
      <c r="K22" s="143">
        <v>36665</v>
      </c>
      <c r="L22" s="101">
        <v>0.99999999999999989</v>
      </c>
      <c r="M22" s="143">
        <v>26972</v>
      </c>
      <c r="N22" s="101">
        <v>1</v>
      </c>
      <c r="O22" s="143">
        <v>29863</v>
      </c>
      <c r="P22" s="101">
        <v>1</v>
      </c>
      <c r="Q22" s="143">
        <v>30946</v>
      </c>
      <c r="R22" s="101">
        <v>1</v>
      </c>
      <c r="S22" s="208">
        <v>3.6265612965877506E-2</v>
      </c>
      <c r="T22" s="271"/>
    </row>
    <row r="23" spans="2:20" s="81" customFormat="1" ht="15.75" thickTop="1" x14ac:dyDescent="0.25">
      <c r="T23" s="269"/>
    </row>
    <row r="24" spans="2:20" s="81" customFormat="1" x14ac:dyDescent="0.25">
      <c r="T24" s="269"/>
    </row>
    <row r="25" spans="2:20" s="81" customFormat="1" x14ac:dyDescent="0.25">
      <c r="T25" s="269"/>
    </row>
    <row r="26" spans="2:20" s="81" customFormat="1" x14ac:dyDescent="0.25">
      <c r="T26" s="269"/>
    </row>
    <row r="27" spans="2:20" s="81" customFormat="1" x14ac:dyDescent="0.25">
      <c r="T27" s="269"/>
    </row>
    <row r="28" spans="2:20" s="81" customFormat="1" x14ac:dyDescent="0.25">
      <c r="T28" s="269"/>
    </row>
    <row r="29" spans="2:20" s="81" customFormat="1" x14ac:dyDescent="0.25">
      <c r="T29" s="269"/>
    </row>
    <row r="30" spans="2:20" s="81" customFormat="1" x14ac:dyDescent="0.25">
      <c r="T30" s="269"/>
    </row>
    <row r="31" spans="2:20" s="81" customFormat="1" x14ac:dyDescent="0.25">
      <c r="T31" s="269"/>
    </row>
    <row r="32" spans="2:20" s="81" customFormat="1" x14ac:dyDescent="0.25">
      <c r="T32" s="269"/>
    </row>
    <row r="33" spans="20:20" s="81" customFormat="1" x14ac:dyDescent="0.25">
      <c r="T33" s="269"/>
    </row>
    <row r="34" spans="20:20" s="81" customFormat="1" x14ac:dyDescent="0.25">
      <c r="T34" s="269"/>
    </row>
    <row r="35" spans="20:20" s="81" customFormat="1" x14ac:dyDescent="0.25">
      <c r="T35" s="269"/>
    </row>
    <row r="36" spans="20:20" s="81" customFormat="1" x14ac:dyDescent="0.25">
      <c r="T36" s="269"/>
    </row>
    <row r="37" spans="20:20" s="81" customFormat="1" x14ac:dyDescent="0.25">
      <c r="T37" s="269"/>
    </row>
    <row r="38" spans="20:20" s="81" customFormat="1" x14ac:dyDescent="0.25">
      <c r="T38" s="269"/>
    </row>
    <row r="39" spans="20:20" s="81" customFormat="1" x14ac:dyDescent="0.25">
      <c r="T39" s="269"/>
    </row>
    <row r="40" spans="20:20" s="81" customFormat="1" x14ac:dyDescent="0.25">
      <c r="T40" s="269"/>
    </row>
    <row r="41" spans="20:20" s="81" customFormat="1" x14ac:dyDescent="0.25">
      <c r="T41" s="269"/>
    </row>
    <row r="42" spans="20:20" s="81" customFormat="1" x14ac:dyDescent="0.25">
      <c r="T42" s="269"/>
    </row>
    <row r="43" spans="20:20" s="81" customFormat="1" x14ac:dyDescent="0.25">
      <c r="T43" s="269"/>
    </row>
    <row r="44" spans="20:20" s="81" customFormat="1" x14ac:dyDescent="0.25">
      <c r="T44" s="269"/>
    </row>
    <row r="45" spans="20:20" s="81" customFormat="1" x14ac:dyDescent="0.25">
      <c r="T45" s="269"/>
    </row>
    <row r="46" spans="20:20" s="81" customFormat="1" x14ac:dyDescent="0.25">
      <c r="T46" s="269"/>
    </row>
    <row r="47" spans="20:20" s="81" customFormat="1" x14ac:dyDescent="0.25">
      <c r="T47" s="269"/>
    </row>
    <row r="48" spans="20:20" s="81" customFormat="1" x14ac:dyDescent="0.25">
      <c r="T48" s="269"/>
    </row>
    <row r="49" spans="20:20" s="81" customFormat="1" x14ac:dyDescent="0.25">
      <c r="T49" s="269"/>
    </row>
    <row r="50" spans="20:20" s="81" customFormat="1" x14ac:dyDescent="0.25">
      <c r="T50" s="269"/>
    </row>
    <row r="51" spans="20:20" s="81" customFormat="1" x14ac:dyDescent="0.25">
      <c r="T51" s="269"/>
    </row>
    <row r="52" spans="20:20" s="81" customFormat="1" x14ac:dyDescent="0.25">
      <c r="T52" s="269"/>
    </row>
    <row r="53" spans="20:20" s="81" customFormat="1" x14ac:dyDescent="0.25">
      <c r="T53" s="269"/>
    </row>
    <row r="54" spans="20:20" s="81" customFormat="1" x14ac:dyDescent="0.25">
      <c r="T54" s="269"/>
    </row>
    <row r="55" spans="20:20" s="81" customFormat="1" x14ac:dyDescent="0.25">
      <c r="T55" s="269"/>
    </row>
    <row r="56" spans="20:20" s="81" customFormat="1" x14ac:dyDescent="0.25">
      <c r="T56" s="269"/>
    </row>
    <row r="57" spans="20:20" s="81" customFormat="1" x14ac:dyDescent="0.25">
      <c r="T57" s="269"/>
    </row>
    <row r="58" spans="20:20" s="81" customFormat="1" x14ac:dyDescent="0.25">
      <c r="T58" s="269"/>
    </row>
    <row r="59" spans="20:20" s="81" customFormat="1" x14ac:dyDescent="0.25">
      <c r="T59" s="269"/>
    </row>
    <row r="60" spans="20:20" s="81" customFormat="1" x14ac:dyDescent="0.25">
      <c r="T60" s="269"/>
    </row>
    <row r="61" spans="20:20" s="81" customFormat="1" x14ac:dyDescent="0.25">
      <c r="T61" s="269"/>
    </row>
    <row r="62" spans="20:20" s="81" customFormat="1" x14ac:dyDescent="0.25">
      <c r="T62" s="269"/>
    </row>
    <row r="63" spans="20:20" s="81" customFormat="1" x14ac:dyDescent="0.25">
      <c r="T63" s="269"/>
    </row>
    <row r="64" spans="20:20" s="81" customFormat="1" x14ac:dyDescent="0.25">
      <c r="T64" s="269"/>
    </row>
    <row r="65" spans="20:20" s="81" customFormat="1" x14ac:dyDescent="0.25">
      <c r="T65" s="269"/>
    </row>
    <row r="66" spans="20:20" s="81" customFormat="1" x14ac:dyDescent="0.25">
      <c r="T66" s="269"/>
    </row>
    <row r="67" spans="20:20" s="81" customFormat="1" x14ac:dyDescent="0.25">
      <c r="T67" s="269"/>
    </row>
    <row r="68" spans="20:20" s="81" customFormat="1" x14ac:dyDescent="0.25">
      <c r="T68" s="269"/>
    </row>
    <row r="69" spans="20:20" s="81" customFormat="1" x14ac:dyDescent="0.25">
      <c r="T69" s="269"/>
    </row>
    <row r="70" spans="20:20" s="81" customFormat="1" x14ac:dyDescent="0.25">
      <c r="T70" s="269"/>
    </row>
    <row r="71" spans="20:20" s="81" customFormat="1" x14ac:dyDescent="0.25">
      <c r="T71" s="269"/>
    </row>
    <row r="72" spans="20:20" s="81" customFormat="1" x14ac:dyDescent="0.25">
      <c r="T72" s="269"/>
    </row>
    <row r="73" spans="20:20" s="81" customFormat="1" x14ac:dyDescent="0.25">
      <c r="T73" s="269"/>
    </row>
    <row r="74" spans="20:20" s="81" customFormat="1" x14ac:dyDescent="0.25">
      <c r="T74" s="269"/>
    </row>
    <row r="75" spans="20:20" s="81" customFormat="1" x14ac:dyDescent="0.25">
      <c r="T75" s="269"/>
    </row>
    <row r="76" spans="20:20" s="81" customFormat="1" x14ac:dyDescent="0.25">
      <c r="T76" s="269"/>
    </row>
    <row r="77" spans="20:20" s="81" customFormat="1" x14ac:dyDescent="0.25">
      <c r="T77" s="269"/>
    </row>
    <row r="78" spans="20:20" s="81" customFormat="1" x14ac:dyDescent="0.25">
      <c r="T78" s="269"/>
    </row>
    <row r="79" spans="20:20" s="81" customFormat="1" x14ac:dyDescent="0.25">
      <c r="T79" s="269"/>
    </row>
    <row r="80" spans="20:20" s="81" customFormat="1" x14ac:dyDescent="0.25">
      <c r="T80" s="269"/>
    </row>
    <row r="81" spans="20:20" s="81" customFormat="1" x14ac:dyDescent="0.25">
      <c r="T81" s="269"/>
    </row>
    <row r="82" spans="20:20" s="81" customFormat="1" x14ac:dyDescent="0.25">
      <c r="T82" s="269"/>
    </row>
    <row r="83" spans="20:20" s="81" customFormat="1" x14ac:dyDescent="0.25">
      <c r="T83" s="269"/>
    </row>
    <row r="84" spans="20:20" s="81" customFormat="1" x14ac:dyDescent="0.25">
      <c r="T84" s="269"/>
    </row>
    <row r="85" spans="20:20" s="81" customFormat="1" x14ac:dyDescent="0.25">
      <c r="T85" s="269"/>
    </row>
    <row r="86" spans="20:20" s="81" customFormat="1" x14ac:dyDescent="0.25">
      <c r="T86" s="269"/>
    </row>
    <row r="87" spans="20:20" s="81" customFormat="1" x14ac:dyDescent="0.25">
      <c r="T87" s="269"/>
    </row>
    <row r="88" spans="20:20" s="81" customFormat="1" x14ac:dyDescent="0.25">
      <c r="T88" s="269"/>
    </row>
    <row r="89" spans="20:20" s="81" customFormat="1" x14ac:dyDescent="0.25">
      <c r="T89" s="269"/>
    </row>
    <row r="90" spans="20:20" s="81" customFormat="1" x14ac:dyDescent="0.25">
      <c r="T90" s="269"/>
    </row>
    <row r="91" spans="20:20" s="81" customFormat="1" x14ac:dyDescent="0.25">
      <c r="T91" s="269"/>
    </row>
    <row r="92" spans="20:20" s="81" customFormat="1" x14ac:dyDescent="0.25">
      <c r="T92" s="269"/>
    </row>
    <row r="93" spans="20:20" s="81" customFormat="1" x14ac:dyDescent="0.25">
      <c r="T93" s="269"/>
    </row>
    <row r="94" spans="20:20" s="81" customFormat="1" x14ac:dyDescent="0.25">
      <c r="T94" s="269"/>
    </row>
    <row r="95" spans="20:20" s="81" customFormat="1" x14ac:dyDescent="0.25">
      <c r="T95" s="269"/>
    </row>
    <row r="96" spans="20:20" s="81" customFormat="1" x14ac:dyDescent="0.25">
      <c r="T96" s="269"/>
    </row>
    <row r="97" spans="20:20" s="81" customFormat="1" x14ac:dyDescent="0.25">
      <c r="T97" s="269"/>
    </row>
    <row r="98" spans="20:20" s="81" customFormat="1" x14ac:dyDescent="0.25">
      <c r="T98" s="269"/>
    </row>
    <row r="99" spans="20:20" s="81" customFormat="1" x14ac:dyDescent="0.25">
      <c r="T99" s="269"/>
    </row>
    <row r="100" spans="20:20" s="81" customFormat="1" x14ac:dyDescent="0.25">
      <c r="T100" s="269"/>
    </row>
    <row r="101" spans="20:20" s="81" customFormat="1" x14ac:dyDescent="0.25">
      <c r="T101" s="269"/>
    </row>
    <row r="102" spans="20:20" s="81" customFormat="1" x14ac:dyDescent="0.25">
      <c r="T102" s="269"/>
    </row>
    <row r="103" spans="20:20" s="81" customFormat="1" x14ac:dyDescent="0.25">
      <c r="T103" s="269"/>
    </row>
    <row r="104" spans="20:20" s="81" customFormat="1" x14ac:dyDescent="0.25">
      <c r="T104" s="269"/>
    </row>
    <row r="105" spans="20:20" s="81" customFormat="1" x14ac:dyDescent="0.25">
      <c r="T105" s="269"/>
    </row>
    <row r="106" spans="20:20" s="81" customFormat="1" x14ac:dyDescent="0.25">
      <c r="T106" s="269"/>
    </row>
    <row r="107" spans="20:20" s="81" customFormat="1" x14ac:dyDescent="0.25">
      <c r="T107" s="269"/>
    </row>
    <row r="108" spans="20:20" s="81" customFormat="1" x14ac:dyDescent="0.25">
      <c r="T108" s="269"/>
    </row>
    <row r="109" spans="20:20" s="81" customFormat="1" x14ac:dyDescent="0.25">
      <c r="T109" s="269"/>
    </row>
    <row r="110" spans="20:20" s="81" customFormat="1" x14ac:dyDescent="0.25">
      <c r="T110" s="269"/>
    </row>
    <row r="111" spans="20:20" s="81" customFormat="1" x14ac:dyDescent="0.25">
      <c r="T111" s="269"/>
    </row>
    <row r="112" spans="20:20" s="81" customFormat="1" x14ac:dyDescent="0.25">
      <c r="T112" s="269"/>
    </row>
    <row r="113" spans="20:20" s="81" customFormat="1" x14ac:dyDescent="0.25">
      <c r="T113" s="269"/>
    </row>
    <row r="114" spans="20:20" s="81" customFormat="1" x14ac:dyDescent="0.25">
      <c r="T114" s="269"/>
    </row>
    <row r="115" spans="20:20" s="81" customFormat="1" x14ac:dyDescent="0.25">
      <c r="T115" s="269"/>
    </row>
    <row r="116" spans="20:20" s="81" customFormat="1" x14ac:dyDescent="0.25">
      <c r="T116" s="269"/>
    </row>
    <row r="117" spans="20:20" s="81" customFormat="1" x14ac:dyDescent="0.25">
      <c r="T117" s="269"/>
    </row>
    <row r="118" spans="20:20" s="81" customFormat="1" x14ac:dyDescent="0.25">
      <c r="T118" s="269"/>
    </row>
    <row r="119" spans="20:20" s="81" customFormat="1" x14ac:dyDescent="0.25">
      <c r="T119" s="269"/>
    </row>
    <row r="120" spans="20:20" s="81" customFormat="1" x14ac:dyDescent="0.25">
      <c r="T120" s="269"/>
    </row>
    <row r="121" spans="20:20" s="81" customFormat="1" x14ac:dyDescent="0.25">
      <c r="T121" s="269"/>
    </row>
    <row r="122" spans="20:20" s="81" customFormat="1" x14ac:dyDescent="0.25">
      <c r="T122" s="269"/>
    </row>
    <row r="123" spans="20:20" s="81" customFormat="1" x14ac:dyDescent="0.25">
      <c r="T123" s="269"/>
    </row>
    <row r="124" spans="20:20" s="81" customFormat="1" x14ac:dyDescent="0.25">
      <c r="T124" s="269"/>
    </row>
    <row r="125" spans="20:20" s="81" customFormat="1" x14ac:dyDescent="0.25">
      <c r="T125" s="269"/>
    </row>
    <row r="126" spans="20:20" s="81" customFormat="1" x14ac:dyDescent="0.25">
      <c r="T126" s="269"/>
    </row>
    <row r="127" spans="20:20" s="81" customFormat="1" x14ac:dyDescent="0.25">
      <c r="T127" s="269"/>
    </row>
    <row r="128" spans="20:20" s="81" customFormat="1" x14ac:dyDescent="0.25">
      <c r="T128" s="269"/>
    </row>
    <row r="129" spans="20:20" s="81" customFormat="1" x14ac:dyDescent="0.25">
      <c r="T129" s="269"/>
    </row>
    <row r="130" spans="20:20" s="81" customFormat="1" x14ac:dyDescent="0.25">
      <c r="T130" s="269"/>
    </row>
    <row r="131" spans="20:20" s="81" customFormat="1" x14ac:dyDescent="0.25">
      <c r="T131" s="269"/>
    </row>
    <row r="132" spans="20:20" s="81" customFormat="1" x14ac:dyDescent="0.25">
      <c r="T132" s="269"/>
    </row>
    <row r="133" spans="20:20" s="81" customFormat="1" x14ac:dyDescent="0.25">
      <c r="T133" s="269"/>
    </row>
    <row r="134" spans="20:20" s="81" customFormat="1" x14ac:dyDescent="0.25">
      <c r="T134" s="269"/>
    </row>
    <row r="135" spans="20:20" s="81" customFormat="1" x14ac:dyDescent="0.25">
      <c r="T135" s="269"/>
    </row>
    <row r="136" spans="20:20" s="81" customFormat="1" x14ac:dyDescent="0.25">
      <c r="T136" s="269"/>
    </row>
    <row r="137" spans="20:20" s="81" customFormat="1" x14ac:dyDescent="0.25">
      <c r="T137" s="269"/>
    </row>
    <row r="138" spans="20:20" s="81" customFormat="1" x14ac:dyDescent="0.25">
      <c r="T138" s="269"/>
    </row>
    <row r="139" spans="20:20" s="81" customFormat="1" x14ac:dyDescent="0.25">
      <c r="T139" s="269"/>
    </row>
    <row r="140" spans="20:20" s="81" customFormat="1" x14ac:dyDescent="0.25">
      <c r="T140" s="269"/>
    </row>
    <row r="141" spans="20:20" s="81" customFormat="1" x14ac:dyDescent="0.25">
      <c r="T141" s="269"/>
    </row>
    <row r="142" spans="20:20" s="81" customFormat="1" x14ac:dyDescent="0.25">
      <c r="T142" s="269"/>
    </row>
    <row r="143" spans="20:20" s="81" customFormat="1" x14ac:dyDescent="0.25">
      <c r="T143" s="269"/>
    </row>
    <row r="144" spans="20:20" s="81" customFormat="1" x14ac:dyDescent="0.25">
      <c r="T144" s="269"/>
    </row>
    <row r="145" spans="20:20" s="81" customFormat="1" x14ac:dyDescent="0.25">
      <c r="T145" s="269"/>
    </row>
    <row r="146" spans="20:20" s="81" customFormat="1" x14ac:dyDescent="0.25">
      <c r="T146" s="269"/>
    </row>
    <row r="147" spans="20:20" s="81" customFormat="1" x14ac:dyDescent="0.25">
      <c r="T147" s="269"/>
    </row>
    <row r="148" spans="20:20" s="81" customFormat="1" x14ac:dyDescent="0.25">
      <c r="T148" s="269"/>
    </row>
    <row r="149" spans="20:20" s="81" customFormat="1" x14ac:dyDescent="0.25">
      <c r="T149" s="269"/>
    </row>
    <row r="150" spans="20:20" s="81" customFormat="1" x14ac:dyDescent="0.25">
      <c r="T150" s="269"/>
    </row>
    <row r="151" spans="20:20" s="81" customFormat="1" x14ac:dyDescent="0.25">
      <c r="T151" s="269"/>
    </row>
    <row r="152" spans="20:20" s="81" customFormat="1" x14ac:dyDescent="0.25">
      <c r="T152" s="269"/>
    </row>
    <row r="153" spans="20:20" s="81" customFormat="1" x14ac:dyDescent="0.25">
      <c r="T153" s="269"/>
    </row>
    <row r="154" spans="20:20" s="81" customFormat="1" x14ac:dyDescent="0.25">
      <c r="T154" s="269"/>
    </row>
    <row r="155" spans="20:20" s="81" customFormat="1" x14ac:dyDescent="0.25">
      <c r="T155" s="269"/>
    </row>
    <row r="156" spans="20:20" s="81" customFormat="1" x14ac:dyDescent="0.25">
      <c r="T156" s="269"/>
    </row>
    <row r="157" spans="20:20" s="81" customFormat="1" x14ac:dyDescent="0.25">
      <c r="T157" s="269"/>
    </row>
    <row r="158" spans="20:20" s="81" customFormat="1" x14ac:dyDescent="0.25">
      <c r="T158" s="269"/>
    </row>
    <row r="159" spans="20:20" s="81" customFormat="1" x14ac:dyDescent="0.25">
      <c r="T159" s="269"/>
    </row>
    <row r="160" spans="20:20" s="81" customFormat="1" x14ac:dyDescent="0.25">
      <c r="T160" s="269"/>
    </row>
    <row r="161" spans="20:20" s="81" customFormat="1" x14ac:dyDescent="0.25">
      <c r="T161" s="269"/>
    </row>
    <row r="162" spans="20:20" s="81" customFormat="1" x14ac:dyDescent="0.25">
      <c r="T162" s="269"/>
    </row>
    <row r="163" spans="20:20" s="81" customFormat="1" x14ac:dyDescent="0.25">
      <c r="T163" s="269"/>
    </row>
    <row r="164" spans="20:20" s="81" customFormat="1" x14ac:dyDescent="0.25">
      <c r="T164" s="269"/>
    </row>
    <row r="165" spans="20:20" s="81" customFormat="1" x14ac:dyDescent="0.25">
      <c r="T165" s="269"/>
    </row>
    <row r="166" spans="20:20" s="81" customFormat="1" x14ac:dyDescent="0.25">
      <c r="T166" s="269"/>
    </row>
    <row r="167" spans="20:20" s="81" customFormat="1" x14ac:dyDescent="0.25">
      <c r="T167" s="269"/>
    </row>
    <row r="168" spans="20:20" s="81" customFormat="1" x14ac:dyDescent="0.25">
      <c r="T168" s="269"/>
    </row>
    <row r="169" spans="20:20" s="81" customFormat="1" x14ac:dyDescent="0.25">
      <c r="T169" s="269"/>
    </row>
    <row r="170" spans="20:20" s="81" customFormat="1" x14ac:dyDescent="0.25">
      <c r="T170" s="269"/>
    </row>
    <row r="171" spans="20:20" s="81" customFormat="1" x14ac:dyDescent="0.25">
      <c r="T171" s="269"/>
    </row>
    <row r="172" spans="20:20" s="81" customFormat="1" x14ac:dyDescent="0.25">
      <c r="T172" s="269"/>
    </row>
    <row r="173" spans="20:20" s="81" customFormat="1" x14ac:dyDescent="0.25">
      <c r="T173" s="269"/>
    </row>
    <row r="174" spans="20:20" s="81" customFormat="1" x14ac:dyDescent="0.25">
      <c r="T174" s="269"/>
    </row>
    <row r="175" spans="20:20" s="81" customFormat="1" x14ac:dyDescent="0.25">
      <c r="T175" s="269"/>
    </row>
    <row r="176" spans="20:20" s="81" customFormat="1" x14ac:dyDescent="0.25">
      <c r="T176" s="269"/>
    </row>
    <row r="177" spans="20:20" s="81" customFormat="1" x14ac:dyDescent="0.25">
      <c r="T177" s="269"/>
    </row>
    <row r="178" spans="20:20" s="81" customFormat="1" x14ac:dyDescent="0.25">
      <c r="T178" s="269"/>
    </row>
    <row r="179" spans="20:20" s="81" customFormat="1" x14ac:dyDescent="0.25">
      <c r="T179" s="269"/>
    </row>
    <row r="180" spans="20:20" s="81" customFormat="1" x14ac:dyDescent="0.25">
      <c r="T180" s="269"/>
    </row>
    <row r="181" spans="20:20" s="81" customFormat="1" x14ac:dyDescent="0.25">
      <c r="T181" s="269"/>
    </row>
    <row r="182" spans="20:20" s="81" customFormat="1" x14ac:dyDescent="0.25">
      <c r="T182" s="269"/>
    </row>
    <row r="183" spans="20:20" s="81" customFormat="1" x14ac:dyDescent="0.25">
      <c r="T183" s="269"/>
    </row>
    <row r="184" spans="20:20" s="81" customFormat="1" x14ac:dyDescent="0.25">
      <c r="T184" s="269"/>
    </row>
    <row r="185" spans="20:20" s="81" customFormat="1" x14ac:dyDescent="0.25">
      <c r="T185" s="269"/>
    </row>
    <row r="186" spans="20:20" s="81" customFormat="1" x14ac:dyDescent="0.25">
      <c r="T186" s="269"/>
    </row>
    <row r="187" spans="20:20" s="81" customFormat="1" x14ac:dyDescent="0.25">
      <c r="T187" s="269"/>
    </row>
    <row r="188" spans="20:20" s="81" customFormat="1" x14ac:dyDescent="0.25">
      <c r="T188" s="269"/>
    </row>
    <row r="189" spans="20:20" s="81" customFormat="1" x14ac:dyDescent="0.25">
      <c r="T189" s="269"/>
    </row>
    <row r="190" spans="20:20" s="81" customFormat="1" x14ac:dyDescent="0.25">
      <c r="T190" s="269"/>
    </row>
    <row r="191" spans="20:20" s="81" customFormat="1" x14ac:dyDescent="0.25">
      <c r="T191" s="269"/>
    </row>
    <row r="192" spans="20:20" s="81" customFormat="1" x14ac:dyDescent="0.25">
      <c r="T192" s="269"/>
    </row>
    <row r="193" spans="20:20" s="81" customFormat="1" x14ac:dyDescent="0.25">
      <c r="T193" s="269"/>
    </row>
    <row r="194" spans="20:20" s="81" customFormat="1" x14ac:dyDescent="0.25">
      <c r="T194" s="269"/>
    </row>
    <row r="195" spans="20:20" s="81" customFormat="1" x14ac:dyDescent="0.25">
      <c r="T195" s="269"/>
    </row>
    <row r="196" spans="20:20" s="81" customFormat="1" x14ac:dyDescent="0.25">
      <c r="T196" s="269"/>
    </row>
    <row r="197" spans="20:20" s="81" customFormat="1" x14ac:dyDescent="0.25">
      <c r="T197" s="269"/>
    </row>
    <row r="198" spans="20:20" s="81" customFormat="1" x14ac:dyDescent="0.25">
      <c r="T198" s="269"/>
    </row>
    <row r="199" spans="20:20" s="81" customFormat="1" x14ac:dyDescent="0.25">
      <c r="T199" s="269"/>
    </row>
    <row r="200" spans="20:20" s="81" customFormat="1" x14ac:dyDescent="0.25">
      <c r="T200" s="269"/>
    </row>
    <row r="201" spans="20:20" s="81" customFormat="1" x14ac:dyDescent="0.25">
      <c r="T201" s="269"/>
    </row>
    <row r="202" spans="20:20" s="81" customFormat="1" x14ac:dyDescent="0.25">
      <c r="T202" s="269"/>
    </row>
    <row r="203" spans="20:20" s="81" customFormat="1" x14ac:dyDescent="0.25">
      <c r="T203" s="269"/>
    </row>
    <row r="204" spans="20:20" s="81" customFormat="1" x14ac:dyDescent="0.25">
      <c r="T204" s="269"/>
    </row>
    <row r="205" spans="20:20" s="81" customFormat="1" x14ac:dyDescent="0.25">
      <c r="T205" s="269"/>
    </row>
    <row r="206" spans="20:20" s="81" customFormat="1" x14ac:dyDescent="0.25">
      <c r="T206" s="269"/>
    </row>
    <row r="207" spans="20:20" s="81" customFormat="1" x14ac:dyDescent="0.25">
      <c r="T207" s="269"/>
    </row>
    <row r="208" spans="20:20" s="81" customFormat="1" x14ac:dyDescent="0.25">
      <c r="T208" s="269"/>
    </row>
    <row r="209" spans="20:20" s="81" customFormat="1" x14ac:dyDescent="0.25">
      <c r="T209" s="269"/>
    </row>
    <row r="210" spans="20:20" s="81" customFormat="1" x14ac:dyDescent="0.25">
      <c r="T210" s="269"/>
    </row>
    <row r="211" spans="20:20" s="81" customFormat="1" x14ac:dyDescent="0.25">
      <c r="T211" s="269"/>
    </row>
    <row r="212" spans="20:20" s="81" customFormat="1" x14ac:dyDescent="0.25">
      <c r="T212" s="269"/>
    </row>
    <row r="213" spans="20:20" s="81" customFormat="1" x14ac:dyDescent="0.25">
      <c r="T213" s="269"/>
    </row>
    <row r="214" spans="20:20" s="81" customFormat="1" x14ac:dyDescent="0.25">
      <c r="T214" s="269"/>
    </row>
    <row r="215" spans="20:20" s="81" customFormat="1" x14ac:dyDescent="0.25">
      <c r="T215" s="269"/>
    </row>
    <row r="216" spans="20:20" s="81" customFormat="1" x14ac:dyDescent="0.25">
      <c r="T216" s="269"/>
    </row>
    <row r="217" spans="20:20" s="81" customFormat="1" x14ac:dyDescent="0.25">
      <c r="T217" s="269"/>
    </row>
    <row r="218" spans="20:20" s="81" customFormat="1" x14ac:dyDescent="0.25">
      <c r="T218" s="269"/>
    </row>
    <row r="219" spans="20:20" s="81" customFormat="1" x14ac:dyDescent="0.25">
      <c r="T219" s="269"/>
    </row>
    <row r="220" spans="20:20" s="81" customFormat="1" x14ac:dyDescent="0.25">
      <c r="T220" s="269"/>
    </row>
    <row r="221" spans="20:20" s="81" customFormat="1" x14ac:dyDescent="0.25">
      <c r="T221" s="269"/>
    </row>
    <row r="222" spans="20:20" s="81" customFormat="1" x14ac:dyDescent="0.25">
      <c r="T222" s="269"/>
    </row>
    <row r="223" spans="20:20" s="81" customFormat="1" x14ac:dyDescent="0.25">
      <c r="T223" s="269"/>
    </row>
    <row r="224" spans="20:20" s="81" customFormat="1" x14ac:dyDescent="0.25">
      <c r="T224" s="269"/>
    </row>
    <row r="225" spans="20:20" s="81" customFormat="1" x14ac:dyDescent="0.25">
      <c r="T225" s="269"/>
    </row>
    <row r="226" spans="20:20" s="81" customFormat="1" x14ac:dyDescent="0.25">
      <c r="T226" s="269"/>
    </row>
    <row r="227" spans="20:20" s="81" customFormat="1" x14ac:dyDescent="0.25">
      <c r="T227" s="269"/>
    </row>
    <row r="228" spans="20:20" s="81" customFormat="1" x14ac:dyDescent="0.25">
      <c r="T228" s="269"/>
    </row>
    <row r="229" spans="20:20" s="81" customFormat="1" x14ac:dyDescent="0.25">
      <c r="T229" s="269"/>
    </row>
    <row r="230" spans="20:20" s="81" customFormat="1" x14ac:dyDescent="0.25">
      <c r="T230" s="269"/>
    </row>
    <row r="231" spans="20:20" s="81" customFormat="1" x14ac:dyDescent="0.25">
      <c r="T231" s="269"/>
    </row>
    <row r="232" spans="20:20" s="81" customFormat="1" x14ac:dyDescent="0.25">
      <c r="T232" s="269"/>
    </row>
    <row r="233" spans="20:20" s="81" customFormat="1" x14ac:dyDescent="0.25">
      <c r="T233" s="269"/>
    </row>
    <row r="234" spans="20:20" s="81" customFormat="1" x14ac:dyDescent="0.25">
      <c r="T234" s="269"/>
    </row>
    <row r="235" spans="20:20" s="81" customFormat="1" x14ac:dyDescent="0.25">
      <c r="T235" s="269"/>
    </row>
    <row r="236" spans="20:20" s="81" customFormat="1" x14ac:dyDescent="0.25">
      <c r="T236" s="269"/>
    </row>
    <row r="237" spans="20:20" s="81" customFormat="1" x14ac:dyDescent="0.25">
      <c r="T237" s="269"/>
    </row>
    <row r="238" spans="20:20" s="81" customFormat="1" x14ac:dyDescent="0.25">
      <c r="T238" s="269"/>
    </row>
    <row r="239" spans="20:20" s="81" customFormat="1" x14ac:dyDescent="0.25">
      <c r="T239" s="269"/>
    </row>
    <row r="240" spans="20:20" s="81" customFormat="1" x14ac:dyDescent="0.25">
      <c r="T240" s="269"/>
    </row>
    <row r="241" spans="20:20" s="81" customFormat="1" x14ac:dyDescent="0.25">
      <c r="T241" s="269"/>
    </row>
    <row r="242" spans="20:20" s="81" customFormat="1" x14ac:dyDescent="0.25">
      <c r="T242" s="269"/>
    </row>
    <row r="243" spans="20:20" s="81" customFormat="1" x14ac:dyDescent="0.25">
      <c r="T243" s="269"/>
    </row>
    <row r="244" spans="20:20" s="81" customFormat="1" x14ac:dyDescent="0.25">
      <c r="T244" s="269"/>
    </row>
    <row r="245" spans="20:20" s="81" customFormat="1" x14ac:dyDescent="0.25">
      <c r="T245" s="269"/>
    </row>
    <row r="246" spans="20:20" s="81" customFormat="1" x14ac:dyDescent="0.25">
      <c r="T246" s="269"/>
    </row>
    <row r="247" spans="20:20" s="81" customFormat="1" x14ac:dyDescent="0.25">
      <c r="T247" s="269"/>
    </row>
    <row r="248" spans="20:20" s="81" customFormat="1" x14ac:dyDescent="0.25">
      <c r="T248" s="269"/>
    </row>
    <row r="249" spans="20:20" s="81" customFormat="1" x14ac:dyDescent="0.25">
      <c r="T249" s="269"/>
    </row>
    <row r="250" spans="20:20" s="81" customFormat="1" x14ac:dyDescent="0.25">
      <c r="T250" s="269"/>
    </row>
    <row r="251" spans="20:20" s="81" customFormat="1" x14ac:dyDescent="0.25">
      <c r="T251" s="269"/>
    </row>
    <row r="252" spans="20:20" s="81" customFormat="1" x14ac:dyDescent="0.25">
      <c r="T252" s="269"/>
    </row>
    <row r="253" spans="20:20" s="81" customFormat="1" x14ac:dyDescent="0.25">
      <c r="T253" s="269"/>
    </row>
    <row r="254" spans="20:20" s="81" customFormat="1" x14ac:dyDescent="0.25">
      <c r="T254" s="269"/>
    </row>
    <row r="255" spans="20:20" s="81" customFormat="1" x14ac:dyDescent="0.25">
      <c r="T255" s="269"/>
    </row>
    <row r="256" spans="20:20" s="81" customFormat="1" x14ac:dyDescent="0.25">
      <c r="T256" s="269"/>
    </row>
    <row r="257" spans="20:20" s="81" customFormat="1" x14ac:dyDescent="0.25">
      <c r="T257" s="269"/>
    </row>
    <row r="258" spans="20:20" s="81" customFormat="1" x14ac:dyDescent="0.25">
      <c r="T258" s="269"/>
    </row>
    <row r="259" spans="20:20" s="81" customFormat="1" x14ac:dyDescent="0.25">
      <c r="T259" s="269"/>
    </row>
    <row r="260" spans="20:20" s="81" customFormat="1" x14ac:dyDescent="0.25">
      <c r="T260" s="269"/>
    </row>
    <row r="261" spans="20:20" s="81" customFormat="1" x14ac:dyDescent="0.25">
      <c r="T261" s="269"/>
    </row>
    <row r="262" spans="20:20" s="81" customFormat="1" x14ac:dyDescent="0.25">
      <c r="T262" s="269"/>
    </row>
    <row r="263" spans="20:20" s="81" customFormat="1" x14ac:dyDescent="0.25">
      <c r="T263" s="269"/>
    </row>
    <row r="264" spans="20:20" s="81" customFormat="1" x14ac:dyDescent="0.25">
      <c r="T264" s="269"/>
    </row>
    <row r="265" spans="20:20" s="81" customFormat="1" x14ac:dyDescent="0.25">
      <c r="T265" s="269"/>
    </row>
    <row r="266" spans="20:20" s="81" customFormat="1" x14ac:dyDescent="0.25">
      <c r="T266" s="269"/>
    </row>
    <row r="267" spans="20:20" s="81" customFormat="1" x14ac:dyDescent="0.25">
      <c r="T267" s="269"/>
    </row>
    <row r="268" spans="20:20" s="81" customFormat="1" x14ac:dyDescent="0.25">
      <c r="T268" s="269"/>
    </row>
    <row r="269" spans="20:20" s="81" customFormat="1" x14ac:dyDescent="0.25">
      <c r="T269" s="269"/>
    </row>
    <row r="270" spans="20:20" s="81" customFormat="1" x14ac:dyDescent="0.25">
      <c r="T270" s="269"/>
    </row>
    <row r="271" spans="20:20" s="81" customFormat="1" x14ac:dyDescent="0.25">
      <c r="T271" s="269"/>
    </row>
    <row r="272" spans="20:20" s="81" customFormat="1" x14ac:dyDescent="0.25">
      <c r="T272" s="269"/>
    </row>
    <row r="273" spans="20:20" s="81" customFormat="1" x14ac:dyDescent="0.25">
      <c r="T273" s="269"/>
    </row>
    <row r="274" spans="20:20" s="81" customFormat="1" x14ac:dyDescent="0.25">
      <c r="T274" s="269"/>
    </row>
    <row r="275" spans="20:20" s="81" customFormat="1" x14ac:dyDescent="0.25">
      <c r="T275" s="269"/>
    </row>
    <row r="276" spans="20:20" s="81" customFormat="1" x14ac:dyDescent="0.25">
      <c r="T276" s="269"/>
    </row>
    <row r="277" spans="20:20" s="81" customFormat="1" x14ac:dyDescent="0.25">
      <c r="T277" s="269"/>
    </row>
    <row r="278" spans="20:20" s="81" customFormat="1" x14ac:dyDescent="0.25">
      <c r="T278" s="269"/>
    </row>
    <row r="279" spans="20:20" s="81" customFormat="1" x14ac:dyDescent="0.25">
      <c r="T279" s="269"/>
    </row>
    <row r="280" spans="20:20" s="81" customFormat="1" x14ac:dyDescent="0.25">
      <c r="T280" s="269"/>
    </row>
    <row r="281" spans="20:20" s="81" customFormat="1" x14ac:dyDescent="0.25">
      <c r="T281" s="269"/>
    </row>
    <row r="282" spans="20:20" s="81" customFormat="1" x14ac:dyDescent="0.25">
      <c r="T282" s="269"/>
    </row>
    <row r="283" spans="20:20" s="81" customFormat="1" x14ac:dyDescent="0.25">
      <c r="T283" s="269"/>
    </row>
    <row r="284" spans="20:20" s="81" customFormat="1" x14ac:dyDescent="0.25">
      <c r="T284" s="269"/>
    </row>
    <row r="285" spans="20:20" s="81" customFormat="1" x14ac:dyDescent="0.25">
      <c r="T285" s="269"/>
    </row>
    <row r="286" spans="20:20" s="81" customFormat="1" x14ac:dyDescent="0.25">
      <c r="T286" s="269"/>
    </row>
    <row r="287" spans="20:20" s="81" customFormat="1" x14ac:dyDescent="0.25">
      <c r="T287" s="269"/>
    </row>
    <row r="288" spans="20:20" s="81" customFormat="1" x14ac:dyDescent="0.25">
      <c r="T288" s="269"/>
    </row>
    <row r="289" spans="20:20" s="81" customFormat="1" x14ac:dyDescent="0.25">
      <c r="T289" s="269"/>
    </row>
    <row r="290" spans="20:20" s="81" customFormat="1" x14ac:dyDescent="0.25">
      <c r="T290" s="269"/>
    </row>
    <row r="291" spans="20:20" s="81" customFormat="1" x14ac:dyDescent="0.25">
      <c r="T291" s="269"/>
    </row>
    <row r="292" spans="20:20" s="81" customFormat="1" x14ac:dyDescent="0.25">
      <c r="T292" s="269"/>
    </row>
    <row r="293" spans="20:20" s="81" customFormat="1" x14ac:dyDescent="0.25">
      <c r="T293" s="269"/>
    </row>
    <row r="294" spans="20:20" s="81" customFormat="1" x14ac:dyDescent="0.25">
      <c r="T294" s="269"/>
    </row>
    <row r="295" spans="20:20" s="81" customFormat="1" x14ac:dyDescent="0.25">
      <c r="T295" s="269"/>
    </row>
    <row r="296" spans="20:20" s="81" customFormat="1" x14ac:dyDescent="0.25">
      <c r="T296" s="269"/>
    </row>
    <row r="297" spans="20:20" s="81" customFormat="1" x14ac:dyDescent="0.25">
      <c r="T297" s="269"/>
    </row>
    <row r="298" spans="20:20" s="81" customFormat="1" x14ac:dyDescent="0.25">
      <c r="T298" s="269"/>
    </row>
    <row r="299" spans="20:20" s="81" customFormat="1" x14ac:dyDescent="0.25">
      <c r="T299" s="269"/>
    </row>
    <row r="300" spans="20:20" s="81" customFormat="1" x14ac:dyDescent="0.25">
      <c r="T300" s="269"/>
    </row>
    <row r="301" spans="20:20" s="81" customFormat="1" x14ac:dyDescent="0.25">
      <c r="T301" s="269"/>
    </row>
    <row r="302" spans="20:20" s="81" customFormat="1" x14ac:dyDescent="0.25">
      <c r="T302" s="269"/>
    </row>
    <row r="303" spans="20:20" s="81" customFormat="1" x14ac:dyDescent="0.25">
      <c r="T303" s="269"/>
    </row>
    <row r="304" spans="20:20" s="81" customFormat="1" x14ac:dyDescent="0.25">
      <c r="T304" s="269"/>
    </row>
    <row r="305" spans="20:20" s="81" customFormat="1" x14ac:dyDescent="0.25">
      <c r="T305" s="269"/>
    </row>
    <row r="306" spans="20:20" s="81" customFormat="1" x14ac:dyDescent="0.25">
      <c r="T306" s="269"/>
    </row>
    <row r="307" spans="20:20" s="81" customFormat="1" x14ac:dyDescent="0.25">
      <c r="T307" s="269"/>
    </row>
    <row r="308" spans="20:20" s="81" customFormat="1" x14ac:dyDescent="0.25">
      <c r="T308" s="269"/>
    </row>
    <row r="309" spans="20:20" s="81" customFormat="1" x14ac:dyDescent="0.25">
      <c r="T309" s="269"/>
    </row>
    <row r="310" spans="20:20" s="81" customFormat="1" x14ac:dyDescent="0.25">
      <c r="T310" s="269"/>
    </row>
    <row r="311" spans="20:20" s="81" customFormat="1" x14ac:dyDescent="0.25">
      <c r="T311" s="269"/>
    </row>
    <row r="312" spans="20:20" s="81" customFormat="1" x14ac:dyDescent="0.25">
      <c r="T312" s="269"/>
    </row>
    <row r="313" spans="20:20" s="81" customFormat="1" x14ac:dyDescent="0.25">
      <c r="T313" s="269"/>
    </row>
    <row r="314" spans="20:20" s="81" customFormat="1" x14ac:dyDescent="0.25">
      <c r="T314" s="269"/>
    </row>
    <row r="315" spans="20:20" s="81" customFormat="1" x14ac:dyDescent="0.25">
      <c r="T315" s="269"/>
    </row>
    <row r="316" spans="20:20" s="81" customFormat="1" x14ac:dyDescent="0.25">
      <c r="T316" s="269"/>
    </row>
    <row r="317" spans="20:20" s="81" customFormat="1" x14ac:dyDescent="0.25">
      <c r="T317" s="269"/>
    </row>
    <row r="318" spans="20:20" s="81" customFormat="1" x14ac:dyDescent="0.25">
      <c r="T318" s="269"/>
    </row>
    <row r="319" spans="20:20" s="81" customFormat="1" x14ac:dyDescent="0.25">
      <c r="T319" s="269"/>
    </row>
    <row r="320" spans="20:20" s="81" customFormat="1" x14ac:dyDescent="0.25">
      <c r="T320" s="269"/>
    </row>
    <row r="321" spans="20:20" s="81" customFormat="1" x14ac:dyDescent="0.25">
      <c r="T321" s="269"/>
    </row>
    <row r="322" spans="20:20" s="81" customFormat="1" x14ac:dyDescent="0.25">
      <c r="T322" s="269"/>
    </row>
    <row r="323" spans="20:20" s="81" customFormat="1" x14ac:dyDescent="0.25">
      <c r="T323" s="269"/>
    </row>
    <row r="324" spans="20:20" s="81" customFormat="1" x14ac:dyDescent="0.25">
      <c r="T324" s="269"/>
    </row>
    <row r="325" spans="20:20" s="81" customFormat="1" x14ac:dyDescent="0.25">
      <c r="T325" s="269"/>
    </row>
    <row r="326" spans="20:20" s="81" customFormat="1" x14ac:dyDescent="0.25">
      <c r="T326" s="269"/>
    </row>
    <row r="327" spans="20:20" s="81" customFormat="1" x14ac:dyDescent="0.25">
      <c r="T327" s="269"/>
    </row>
    <row r="328" spans="20:20" s="81" customFormat="1" x14ac:dyDescent="0.25">
      <c r="T328" s="269"/>
    </row>
    <row r="329" spans="20:20" s="81" customFormat="1" x14ac:dyDescent="0.25">
      <c r="T329" s="269"/>
    </row>
    <row r="330" spans="20:20" s="81" customFormat="1" x14ac:dyDescent="0.25">
      <c r="T330" s="269"/>
    </row>
    <row r="331" spans="20:20" s="81" customFormat="1" x14ac:dyDescent="0.25">
      <c r="T331" s="269"/>
    </row>
    <row r="332" spans="20:20" s="81" customFormat="1" x14ac:dyDescent="0.25">
      <c r="T332" s="269"/>
    </row>
    <row r="333" spans="20:20" s="81" customFormat="1" x14ac:dyDescent="0.25">
      <c r="T333" s="269"/>
    </row>
    <row r="334" spans="20:20" s="81" customFormat="1" x14ac:dyDescent="0.25">
      <c r="T334" s="269"/>
    </row>
    <row r="335" spans="20:20" s="81" customFormat="1" x14ac:dyDescent="0.25">
      <c r="T335" s="269"/>
    </row>
    <row r="336" spans="20:20" s="81" customFormat="1" x14ac:dyDescent="0.25">
      <c r="T336" s="269"/>
    </row>
    <row r="337" spans="20:20" s="81" customFormat="1" x14ac:dyDescent="0.25">
      <c r="T337" s="269"/>
    </row>
    <row r="338" spans="20:20" s="81" customFormat="1" x14ac:dyDescent="0.25">
      <c r="T338" s="269"/>
    </row>
    <row r="339" spans="20:20" s="81" customFormat="1" x14ac:dyDescent="0.25">
      <c r="T339" s="269"/>
    </row>
    <row r="340" spans="20:20" s="81" customFormat="1" x14ac:dyDescent="0.25">
      <c r="T340" s="269"/>
    </row>
    <row r="341" spans="20:20" s="81" customFormat="1" x14ac:dyDescent="0.25">
      <c r="T341" s="269"/>
    </row>
    <row r="342" spans="20:20" s="81" customFormat="1" x14ac:dyDescent="0.25">
      <c r="T342" s="269"/>
    </row>
    <row r="343" spans="20:20" s="81" customFormat="1" x14ac:dyDescent="0.25">
      <c r="T343" s="269"/>
    </row>
    <row r="344" spans="20:20" s="81" customFormat="1" x14ac:dyDescent="0.25">
      <c r="T344" s="269"/>
    </row>
    <row r="345" spans="20:20" s="81" customFormat="1" x14ac:dyDescent="0.25">
      <c r="T345" s="269"/>
    </row>
    <row r="346" spans="20:20" s="81" customFormat="1" x14ac:dyDescent="0.25">
      <c r="T346" s="269"/>
    </row>
    <row r="347" spans="20:20" s="81" customFormat="1" x14ac:dyDescent="0.25">
      <c r="T347" s="269"/>
    </row>
    <row r="348" spans="20:20" s="81" customFormat="1" x14ac:dyDescent="0.25">
      <c r="T348" s="269"/>
    </row>
    <row r="349" spans="20:20" s="81" customFormat="1" x14ac:dyDescent="0.25">
      <c r="T349" s="269"/>
    </row>
    <row r="350" spans="20:20" s="81" customFormat="1" x14ac:dyDescent="0.25">
      <c r="T350" s="269"/>
    </row>
    <row r="351" spans="20:20" s="81" customFormat="1" x14ac:dyDescent="0.25">
      <c r="T351" s="269"/>
    </row>
    <row r="352" spans="20:20" s="81" customFormat="1" x14ac:dyDescent="0.25">
      <c r="T352" s="269"/>
    </row>
    <row r="353" spans="20:20" s="81" customFormat="1" x14ac:dyDescent="0.25">
      <c r="T353" s="269"/>
    </row>
    <row r="354" spans="20:20" s="81" customFormat="1" x14ac:dyDescent="0.25">
      <c r="T354" s="269"/>
    </row>
    <row r="355" spans="20:20" s="81" customFormat="1" x14ac:dyDescent="0.25">
      <c r="T355" s="269"/>
    </row>
    <row r="356" spans="20:20" s="81" customFormat="1" x14ac:dyDescent="0.25">
      <c r="T356" s="269"/>
    </row>
    <row r="357" spans="20:20" s="81" customFormat="1" x14ac:dyDescent="0.25">
      <c r="T357" s="269"/>
    </row>
    <row r="358" spans="20:20" s="81" customFormat="1" x14ac:dyDescent="0.25">
      <c r="T358" s="269"/>
    </row>
    <row r="359" spans="20:20" s="81" customFormat="1" x14ac:dyDescent="0.25">
      <c r="T359" s="269"/>
    </row>
    <row r="360" spans="20:20" s="81" customFormat="1" x14ac:dyDescent="0.25">
      <c r="T360" s="269"/>
    </row>
    <row r="361" spans="20:20" s="81" customFormat="1" x14ac:dyDescent="0.25">
      <c r="T361" s="269"/>
    </row>
    <row r="362" spans="20:20" s="81" customFormat="1" x14ac:dyDescent="0.25">
      <c r="T362" s="269"/>
    </row>
    <row r="363" spans="20:20" s="81" customFormat="1" x14ac:dyDescent="0.25">
      <c r="T363" s="269"/>
    </row>
    <row r="364" spans="20:20" s="81" customFormat="1" x14ac:dyDescent="0.25">
      <c r="T364" s="269"/>
    </row>
    <row r="365" spans="20:20" s="81" customFormat="1" x14ac:dyDescent="0.25">
      <c r="T365" s="269"/>
    </row>
    <row r="366" spans="20:20" s="81" customFormat="1" x14ac:dyDescent="0.25">
      <c r="T366" s="269"/>
    </row>
    <row r="367" spans="20:20" s="81" customFormat="1" x14ac:dyDescent="0.25">
      <c r="T367" s="269"/>
    </row>
    <row r="368" spans="20:20" s="81" customFormat="1" x14ac:dyDescent="0.25">
      <c r="T368" s="269"/>
    </row>
    <row r="369" spans="20:20" s="81" customFormat="1" x14ac:dyDescent="0.25">
      <c r="T369" s="269"/>
    </row>
    <row r="370" spans="20:20" s="81" customFormat="1" x14ac:dyDescent="0.25">
      <c r="T370" s="269"/>
    </row>
    <row r="371" spans="20:20" s="81" customFormat="1" x14ac:dyDescent="0.25">
      <c r="T371" s="269"/>
    </row>
    <row r="372" spans="20:20" s="81" customFormat="1" x14ac:dyDescent="0.25">
      <c r="T372" s="269"/>
    </row>
    <row r="373" spans="20:20" s="81" customFormat="1" x14ac:dyDescent="0.25">
      <c r="T373" s="269"/>
    </row>
    <row r="374" spans="20:20" s="81" customFormat="1" x14ac:dyDescent="0.25">
      <c r="T374" s="269"/>
    </row>
    <row r="375" spans="20:20" s="81" customFormat="1" x14ac:dyDescent="0.25">
      <c r="T375" s="269"/>
    </row>
    <row r="376" spans="20:20" s="81" customFormat="1" x14ac:dyDescent="0.25">
      <c r="T376" s="269"/>
    </row>
    <row r="377" spans="20:20" s="81" customFormat="1" x14ac:dyDescent="0.25">
      <c r="T377" s="269"/>
    </row>
    <row r="378" spans="20:20" s="81" customFormat="1" x14ac:dyDescent="0.25">
      <c r="T378" s="269"/>
    </row>
    <row r="379" spans="20:20" s="81" customFormat="1" x14ac:dyDescent="0.25">
      <c r="T379" s="269"/>
    </row>
    <row r="380" spans="20:20" s="81" customFormat="1" x14ac:dyDescent="0.25">
      <c r="T380" s="269"/>
    </row>
    <row r="381" spans="20:20" s="81" customFormat="1" x14ac:dyDescent="0.25">
      <c r="T381" s="269"/>
    </row>
    <row r="382" spans="20:20" s="81" customFormat="1" x14ac:dyDescent="0.25">
      <c r="T382" s="269"/>
    </row>
    <row r="383" spans="20:20" s="81" customFormat="1" x14ac:dyDescent="0.25">
      <c r="T383" s="269"/>
    </row>
    <row r="384" spans="20:20" s="81" customFormat="1" x14ac:dyDescent="0.25">
      <c r="T384" s="269"/>
    </row>
    <row r="385" spans="20:20" s="81" customFormat="1" x14ac:dyDescent="0.25">
      <c r="T385" s="269"/>
    </row>
    <row r="386" spans="20:20" s="81" customFormat="1" x14ac:dyDescent="0.25">
      <c r="T386" s="269"/>
    </row>
    <row r="387" spans="20:20" s="81" customFormat="1" x14ac:dyDescent="0.25">
      <c r="T387" s="269"/>
    </row>
    <row r="388" spans="20:20" s="81" customFormat="1" x14ac:dyDescent="0.25">
      <c r="T388" s="269"/>
    </row>
    <row r="389" spans="20:20" s="81" customFormat="1" x14ac:dyDescent="0.25">
      <c r="T389" s="269"/>
    </row>
    <row r="390" spans="20:20" s="81" customFormat="1" x14ac:dyDescent="0.25">
      <c r="T390" s="269"/>
    </row>
    <row r="391" spans="20:20" s="81" customFormat="1" x14ac:dyDescent="0.25">
      <c r="T391" s="269"/>
    </row>
    <row r="392" spans="20:20" s="81" customFormat="1" x14ac:dyDescent="0.25">
      <c r="T392" s="269"/>
    </row>
    <row r="393" spans="20:20" s="81" customFormat="1" x14ac:dyDescent="0.25">
      <c r="T393" s="269"/>
    </row>
    <row r="394" spans="20:20" s="81" customFormat="1" x14ac:dyDescent="0.25">
      <c r="T394" s="269"/>
    </row>
    <row r="395" spans="20:20" s="81" customFormat="1" x14ac:dyDescent="0.25">
      <c r="T395" s="269"/>
    </row>
    <row r="396" spans="20:20" s="81" customFormat="1" x14ac:dyDescent="0.25">
      <c r="T396" s="269"/>
    </row>
    <row r="397" spans="20:20" s="81" customFormat="1" x14ac:dyDescent="0.25">
      <c r="T397" s="269"/>
    </row>
    <row r="398" spans="20:20" s="81" customFormat="1" x14ac:dyDescent="0.25">
      <c r="T398" s="269"/>
    </row>
    <row r="399" spans="20:20" s="81" customFormat="1" x14ac:dyDescent="0.25">
      <c r="T399" s="269"/>
    </row>
    <row r="400" spans="20:20" s="81" customFormat="1" x14ac:dyDescent="0.25">
      <c r="T400" s="269"/>
    </row>
    <row r="401" spans="20:20" s="81" customFormat="1" x14ac:dyDescent="0.25">
      <c r="T401" s="269"/>
    </row>
    <row r="402" spans="20:20" s="81" customFormat="1" x14ac:dyDescent="0.25">
      <c r="T402" s="269"/>
    </row>
    <row r="403" spans="20:20" s="81" customFormat="1" x14ac:dyDescent="0.25">
      <c r="T403" s="269"/>
    </row>
    <row r="404" spans="20:20" s="81" customFormat="1" x14ac:dyDescent="0.25">
      <c r="T404" s="269"/>
    </row>
    <row r="405" spans="20:20" s="81" customFormat="1" x14ac:dyDescent="0.25">
      <c r="T405" s="269"/>
    </row>
    <row r="406" spans="20:20" s="81" customFormat="1" x14ac:dyDescent="0.25">
      <c r="T406" s="269"/>
    </row>
    <row r="407" spans="20:20" s="81" customFormat="1" x14ac:dyDescent="0.25">
      <c r="T407" s="269"/>
    </row>
    <row r="408" spans="20:20" s="81" customFormat="1" x14ac:dyDescent="0.25">
      <c r="T408" s="269"/>
    </row>
    <row r="409" spans="20:20" s="81" customFormat="1" x14ac:dyDescent="0.25">
      <c r="T409" s="269"/>
    </row>
    <row r="410" spans="20:20" s="81" customFormat="1" x14ac:dyDescent="0.25">
      <c r="T410" s="269"/>
    </row>
    <row r="411" spans="20:20" s="81" customFormat="1" x14ac:dyDescent="0.25">
      <c r="T411" s="269"/>
    </row>
    <row r="412" spans="20:20" s="81" customFormat="1" x14ac:dyDescent="0.25">
      <c r="T412" s="269"/>
    </row>
    <row r="413" spans="20:20" s="81" customFormat="1" x14ac:dyDescent="0.25">
      <c r="T413" s="269"/>
    </row>
    <row r="414" spans="20:20" s="81" customFormat="1" x14ac:dyDescent="0.25">
      <c r="T414" s="269"/>
    </row>
    <row r="415" spans="20:20" s="81" customFormat="1" x14ac:dyDescent="0.25">
      <c r="T415" s="269"/>
    </row>
    <row r="416" spans="20:20" s="81" customFormat="1" x14ac:dyDescent="0.25">
      <c r="T416" s="269"/>
    </row>
    <row r="417" spans="20:20" s="81" customFormat="1" x14ac:dyDescent="0.25">
      <c r="T417" s="269"/>
    </row>
    <row r="418" spans="20:20" s="81" customFormat="1" x14ac:dyDescent="0.25">
      <c r="T418" s="269"/>
    </row>
    <row r="419" spans="20:20" s="81" customFormat="1" x14ac:dyDescent="0.25">
      <c r="T419" s="269"/>
    </row>
    <row r="420" spans="20:20" s="81" customFormat="1" x14ac:dyDescent="0.25">
      <c r="T420" s="269"/>
    </row>
    <row r="421" spans="20:20" s="81" customFormat="1" x14ac:dyDescent="0.25">
      <c r="T421" s="269"/>
    </row>
    <row r="422" spans="20:20" s="81" customFormat="1" x14ac:dyDescent="0.25">
      <c r="T422" s="269"/>
    </row>
    <row r="423" spans="20:20" s="81" customFormat="1" x14ac:dyDescent="0.25">
      <c r="T423" s="269"/>
    </row>
    <row r="424" spans="20:20" s="81" customFormat="1" x14ac:dyDescent="0.25">
      <c r="T424" s="269"/>
    </row>
    <row r="425" spans="20:20" s="81" customFormat="1" x14ac:dyDescent="0.25">
      <c r="T425" s="269"/>
    </row>
    <row r="426" spans="20:20" s="81" customFormat="1" x14ac:dyDescent="0.25">
      <c r="T426" s="269"/>
    </row>
    <row r="427" spans="20:20" s="81" customFormat="1" x14ac:dyDescent="0.25">
      <c r="T427" s="269"/>
    </row>
    <row r="428" spans="20:20" s="81" customFormat="1" x14ac:dyDescent="0.25">
      <c r="T428" s="269"/>
    </row>
    <row r="429" spans="20:20" s="81" customFormat="1" x14ac:dyDescent="0.25">
      <c r="T429" s="269"/>
    </row>
    <row r="430" spans="20:20" s="81" customFormat="1" x14ac:dyDescent="0.25">
      <c r="T430" s="269"/>
    </row>
    <row r="431" spans="20:20" s="81" customFormat="1" x14ac:dyDescent="0.25">
      <c r="T431" s="269"/>
    </row>
    <row r="432" spans="20:20" s="81" customFormat="1" x14ac:dyDescent="0.25">
      <c r="T432" s="269"/>
    </row>
    <row r="433" spans="20:20" s="81" customFormat="1" x14ac:dyDescent="0.25">
      <c r="T433" s="269"/>
    </row>
    <row r="434" spans="20:20" s="81" customFormat="1" x14ac:dyDescent="0.25">
      <c r="T434" s="269"/>
    </row>
    <row r="435" spans="20:20" s="81" customFormat="1" x14ac:dyDescent="0.25">
      <c r="T435" s="269"/>
    </row>
    <row r="436" spans="20:20" s="81" customFormat="1" x14ac:dyDescent="0.25">
      <c r="T436" s="269"/>
    </row>
    <row r="437" spans="20:20" s="81" customFormat="1" x14ac:dyDescent="0.25">
      <c r="T437" s="269"/>
    </row>
    <row r="438" spans="20:20" s="81" customFormat="1" x14ac:dyDescent="0.25">
      <c r="T438" s="269"/>
    </row>
    <row r="439" spans="20:20" s="81" customFormat="1" x14ac:dyDescent="0.25">
      <c r="T439" s="269"/>
    </row>
    <row r="440" spans="20:20" s="81" customFormat="1" x14ac:dyDescent="0.25">
      <c r="T440" s="269"/>
    </row>
    <row r="441" spans="20:20" s="81" customFormat="1" x14ac:dyDescent="0.25">
      <c r="T441" s="269"/>
    </row>
    <row r="442" spans="20:20" s="81" customFormat="1" x14ac:dyDescent="0.25">
      <c r="T442" s="269"/>
    </row>
    <row r="443" spans="20:20" s="81" customFormat="1" x14ac:dyDescent="0.25">
      <c r="T443" s="269"/>
    </row>
    <row r="444" spans="20:20" s="81" customFormat="1" x14ac:dyDescent="0.25">
      <c r="T444" s="269"/>
    </row>
    <row r="445" spans="20:20" s="81" customFormat="1" x14ac:dyDescent="0.25">
      <c r="T445" s="269"/>
    </row>
    <row r="446" spans="20:20" s="81" customFormat="1" x14ac:dyDescent="0.25">
      <c r="T446" s="269"/>
    </row>
    <row r="447" spans="20:20" s="81" customFormat="1" x14ac:dyDescent="0.25">
      <c r="T447" s="269"/>
    </row>
    <row r="448" spans="20:20" s="81" customFormat="1" x14ac:dyDescent="0.25">
      <c r="T448" s="269"/>
    </row>
    <row r="449" spans="20:20" s="81" customFormat="1" x14ac:dyDescent="0.25">
      <c r="T449" s="269"/>
    </row>
    <row r="450" spans="20:20" s="81" customFormat="1" x14ac:dyDescent="0.25">
      <c r="T450" s="269"/>
    </row>
    <row r="451" spans="20:20" s="81" customFormat="1" x14ac:dyDescent="0.25">
      <c r="T451" s="269"/>
    </row>
    <row r="452" spans="20:20" s="81" customFormat="1" x14ac:dyDescent="0.25">
      <c r="T452" s="269"/>
    </row>
    <row r="453" spans="20:20" s="81" customFormat="1" x14ac:dyDescent="0.25">
      <c r="T453" s="269"/>
    </row>
    <row r="454" spans="20:20" s="81" customFormat="1" x14ac:dyDescent="0.25">
      <c r="T454" s="269"/>
    </row>
    <row r="455" spans="20:20" s="81" customFormat="1" x14ac:dyDescent="0.25">
      <c r="T455" s="269"/>
    </row>
    <row r="456" spans="20:20" s="81" customFormat="1" x14ac:dyDescent="0.25">
      <c r="T456" s="269"/>
    </row>
    <row r="457" spans="20:20" s="81" customFormat="1" x14ac:dyDescent="0.25">
      <c r="T457" s="269"/>
    </row>
    <row r="458" spans="20:20" s="81" customFormat="1" x14ac:dyDescent="0.25">
      <c r="T458" s="269"/>
    </row>
    <row r="459" spans="20:20" s="81" customFormat="1" x14ac:dyDescent="0.25">
      <c r="T459" s="269"/>
    </row>
    <row r="460" spans="20:20" s="81" customFormat="1" x14ac:dyDescent="0.25">
      <c r="T460" s="269"/>
    </row>
    <row r="461" spans="20:20" s="81" customFormat="1" x14ac:dyDescent="0.25">
      <c r="T461" s="269"/>
    </row>
    <row r="462" spans="20:20" s="81" customFormat="1" x14ac:dyDescent="0.25">
      <c r="T462" s="269"/>
    </row>
    <row r="463" spans="20:20" s="81" customFormat="1" x14ac:dyDescent="0.25">
      <c r="T463" s="269"/>
    </row>
    <row r="464" spans="20:20" s="81" customFormat="1" x14ac:dyDescent="0.25">
      <c r="T464" s="269"/>
    </row>
    <row r="465" spans="20:20" s="81" customFormat="1" x14ac:dyDescent="0.25">
      <c r="T465" s="269"/>
    </row>
    <row r="466" spans="20:20" s="81" customFormat="1" x14ac:dyDescent="0.25">
      <c r="T466" s="269"/>
    </row>
    <row r="467" spans="20:20" s="81" customFormat="1" x14ac:dyDescent="0.25">
      <c r="T467" s="269"/>
    </row>
    <row r="468" spans="20:20" s="81" customFormat="1" x14ac:dyDescent="0.25">
      <c r="T468" s="269"/>
    </row>
    <row r="469" spans="20:20" s="81" customFormat="1" x14ac:dyDescent="0.25">
      <c r="T469" s="269"/>
    </row>
    <row r="470" spans="20:20" s="81" customFormat="1" x14ac:dyDescent="0.25">
      <c r="T470" s="269"/>
    </row>
    <row r="471" spans="20:20" s="81" customFormat="1" x14ac:dyDescent="0.25">
      <c r="T471" s="269"/>
    </row>
    <row r="472" spans="20:20" s="81" customFormat="1" x14ac:dyDescent="0.25">
      <c r="T472" s="269"/>
    </row>
    <row r="473" spans="20:20" s="81" customFormat="1" x14ac:dyDescent="0.25">
      <c r="T473" s="269"/>
    </row>
    <row r="474" spans="20:20" s="81" customFormat="1" x14ac:dyDescent="0.25">
      <c r="T474" s="269"/>
    </row>
    <row r="475" spans="20:20" s="81" customFormat="1" x14ac:dyDescent="0.25">
      <c r="T475" s="269"/>
    </row>
    <row r="476" spans="20:20" s="81" customFormat="1" x14ac:dyDescent="0.25">
      <c r="T476" s="269"/>
    </row>
    <row r="477" spans="20:20" s="81" customFormat="1" x14ac:dyDescent="0.25">
      <c r="T477" s="269"/>
    </row>
    <row r="478" spans="20:20" s="81" customFormat="1" x14ac:dyDescent="0.25">
      <c r="T478" s="269"/>
    </row>
    <row r="479" spans="20:20" s="81" customFormat="1" x14ac:dyDescent="0.25">
      <c r="T479" s="269"/>
    </row>
    <row r="480" spans="20:20" s="81" customFormat="1" x14ac:dyDescent="0.25">
      <c r="T480" s="269"/>
    </row>
    <row r="481" spans="20:20" s="81" customFormat="1" x14ac:dyDescent="0.25">
      <c r="T481" s="269"/>
    </row>
    <row r="482" spans="20:20" s="81" customFormat="1" x14ac:dyDescent="0.25">
      <c r="T482" s="269"/>
    </row>
    <row r="483" spans="20:20" s="81" customFormat="1" x14ac:dyDescent="0.25">
      <c r="T483" s="269"/>
    </row>
    <row r="484" spans="20:20" s="81" customFormat="1" x14ac:dyDescent="0.25">
      <c r="T484" s="269"/>
    </row>
    <row r="485" spans="20:20" s="81" customFormat="1" x14ac:dyDescent="0.25">
      <c r="T485" s="269"/>
    </row>
    <row r="486" spans="20:20" s="81" customFormat="1" x14ac:dyDescent="0.25">
      <c r="T486" s="269"/>
    </row>
    <row r="487" spans="20:20" s="81" customFormat="1" x14ac:dyDescent="0.25">
      <c r="T487" s="269"/>
    </row>
    <row r="488" spans="20:20" s="81" customFormat="1" x14ac:dyDescent="0.25">
      <c r="T488" s="269"/>
    </row>
    <row r="489" spans="20:20" s="81" customFormat="1" x14ac:dyDescent="0.25">
      <c r="T489" s="269"/>
    </row>
    <row r="490" spans="20:20" s="81" customFormat="1" x14ac:dyDescent="0.25">
      <c r="T490" s="269"/>
    </row>
    <row r="491" spans="20:20" s="81" customFormat="1" x14ac:dyDescent="0.25">
      <c r="T491" s="269"/>
    </row>
    <row r="492" spans="20:20" s="81" customFormat="1" x14ac:dyDescent="0.25">
      <c r="T492" s="269"/>
    </row>
    <row r="493" spans="20:20" s="81" customFormat="1" x14ac:dyDescent="0.25">
      <c r="T493" s="269"/>
    </row>
    <row r="494" spans="20:20" s="81" customFormat="1" x14ac:dyDescent="0.25">
      <c r="T494" s="269"/>
    </row>
    <row r="495" spans="20:20" s="81" customFormat="1" x14ac:dyDescent="0.25">
      <c r="T495" s="269"/>
    </row>
    <row r="496" spans="20:20" s="81" customFormat="1" x14ac:dyDescent="0.25">
      <c r="T496" s="269"/>
    </row>
    <row r="497" spans="20:20" s="81" customFormat="1" x14ac:dyDescent="0.25">
      <c r="T497" s="269"/>
    </row>
    <row r="498" spans="20:20" s="81" customFormat="1" x14ac:dyDescent="0.25">
      <c r="T498" s="269"/>
    </row>
    <row r="499" spans="20:20" s="81" customFormat="1" x14ac:dyDescent="0.25">
      <c r="T499" s="269"/>
    </row>
    <row r="500" spans="20:20" s="81" customFormat="1" x14ac:dyDescent="0.25">
      <c r="T500" s="269"/>
    </row>
    <row r="501" spans="20:20" s="81" customFormat="1" x14ac:dyDescent="0.25">
      <c r="T501" s="269"/>
    </row>
    <row r="502" spans="20:20" s="81" customFormat="1" x14ac:dyDescent="0.25">
      <c r="T502" s="269"/>
    </row>
    <row r="503" spans="20:20" s="81" customFormat="1" x14ac:dyDescent="0.25">
      <c r="T503" s="269"/>
    </row>
    <row r="504" spans="20:20" s="81" customFormat="1" x14ac:dyDescent="0.25">
      <c r="T504" s="269"/>
    </row>
    <row r="505" spans="20:20" s="81" customFormat="1" x14ac:dyDescent="0.25">
      <c r="T505" s="269"/>
    </row>
    <row r="506" spans="20:20" s="81" customFormat="1" x14ac:dyDescent="0.25">
      <c r="T506" s="269"/>
    </row>
    <row r="507" spans="20:20" s="81" customFormat="1" x14ac:dyDescent="0.25">
      <c r="T507" s="269"/>
    </row>
    <row r="508" spans="20:20" s="81" customFormat="1" x14ac:dyDescent="0.25">
      <c r="T508" s="269"/>
    </row>
    <row r="509" spans="20:20" s="81" customFormat="1" x14ac:dyDescent="0.25">
      <c r="T509" s="269"/>
    </row>
    <row r="510" spans="20:20" s="81" customFormat="1" x14ac:dyDescent="0.25">
      <c r="T510" s="269"/>
    </row>
    <row r="511" spans="20:20" s="81" customFormat="1" x14ac:dyDescent="0.25">
      <c r="T511" s="269"/>
    </row>
    <row r="512" spans="20:20" s="81" customFormat="1" x14ac:dyDescent="0.25">
      <c r="T512" s="269"/>
    </row>
    <row r="513" spans="20:20" s="81" customFormat="1" x14ac:dyDescent="0.25">
      <c r="T513" s="269"/>
    </row>
    <row r="514" spans="20:20" s="81" customFormat="1" x14ac:dyDescent="0.25">
      <c r="T514" s="269"/>
    </row>
    <row r="515" spans="20:20" s="81" customFormat="1" x14ac:dyDescent="0.25">
      <c r="T515" s="269"/>
    </row>
    <row r="516" spans="20:20" s="81" customFormat="1" x14ac:dyDescent="0.25">
      <c r="T516" s="269"/>
    </row>
    <row r="517" spans="20:20" s="81" customFormat="1" x14ac:dyDescent="0.25">
      <c r="T517" s="269"/>
    </row>
    <row r="518" spans="20:20" s="81" customFormat="1" x14ac:dyDescent="0.25">
      <c r="T518" s="269"/>
    </row>
    <row r="519" spans="20:20" s="81" customFormat="1" x14ac:dyDescent="0.25">
      <c r="T519" s="269"/>
    </row>
    <row r="520" spans="20:20" s="81" customFormat="1" x14ac:dyDescent="0.25">
      <c r="T520" s="269"/>
    </row>
    <row r="521" spans="20:20" s="81" customFormat="1" x14ac:dyDescent="0.25">
      <c r="T521" s="269"/>
    </row>
    <row r="522" spans="20:20" s="81" customFormat="1" x14ac:dyDescent="0.25">
      <c r="T522" s="269"/>
    </row>
    <row r="523" spans="20:20" s="81" customFormat="1" x14ac:dyDescent="0.25">
      <c r="T523" s="269"/>
    </row>
    <row r="524" spans="20:20" s="81" customFormat="1" x14ac:dyDescent="0.25">
      <c r="T524" s="269"/>
    </row>
    <row r="525" spans="20:20" s="81" customFormat="1" x14ac:dyDescent="0.25">
      <c r="T525" s="269"/>
    </row>
    <row r="526" spans="20:20" s="81" customFormat="1" x14ac:dyDescent="0.25">
      <c r="T526" s="269"/>
    </row>
    <row r="527" spans="20:20" s="81" customFormat="1" x14ac:dyDescent="0.25">
      <c r="T527" s="269"/>
    </row>
    <row r="528" spans="20:20" s="81" customFormat="1" x14ac:dyDescent="0.25">
      <c r="T528" s="269"/>
    </row>
    <row r="529" spans="20:20" s="81" customFormat="1" x14ac:dyDescent="0.25">
      <c r="T529" s="269"/>
    </row>
    <row r="530" spans="20:20" s="81" customFormat="1" x14ac:dyDescent="0.25">
      <c r="T530" s="269"/>
    </row>
    <row r="531" spans="20:20" s="81" customFormat="1" x14ac:dyDescent="0.25">
      <c r="T531" s="269"/>
    </row>
    <row r="532" spans="20:20" s="81" customFormat="1" x14ac:dyDescent="0.25">
      <c r="T532" s="269"/>
    </row>
    <row r="533" spans="20:20" s="81" customFormat="1" x14ac:dyDescent="0.25">
      <c r="T533" s="269"/>
    </row>
    <row r="534" spans="20:20" s="81" customFormat="1" x14ac:dyDescent="0.25">
      <c r="T534" s="269"/>
    </row>
    <row r="535" spans="20:20" s="81" customFormat="1" x14ac:dyDescent="0.25">
      <c r="T535" s="269"/>
    </row>
    <row r="536" spans="20:20" s="81" customFormat="1" x14ac:dyDescent="0.25">
      <c r="T536" s="269"/>
    </row>
    <row r="537" spans="20:20" s="81" customFormat="1" x14ac:dyDescent="0.25">
      <c r="T537" s="269"/>
    </row>
    <row r="538" spans="20:20" s="81" customFormat="1" x14ac:dyDescent="0.25">
      <c r="T538" s="269"/>
    </row>
    <row r="539" spans="20:20" s="81" customFormat="1" x14ac:dyDescent="0.25">
      <c r="T539" s="269"/>
    </row>
    <row r="540" spans="20:20" s="81" customFormat="1" x14ac:dyDescent="0.25">
      <c r="T540" s="269"/>
    </row>
    <row r="541" spans="20:20" s="81" customFormat="1" x14ac:dyDescent="0.25">
      <c r="T541" s="269"/>
    </row>
    <row r="542" spans="20:20" s="81" customFormat="1" x14ac:dyDescent="0.25">
      <c r="T542" s="269"/>
    </row>
    <row r="543" spans="20:20" s="81" customFormat="1" x14ac:dyDescent="0.25">
      <c r="T543" s="269"/>
    </row>
    <row r="544" spans="20:20" s="81" customFormat="1" x14ac:dyDescent="0.25">
      <c r="T544" s="269"/>
    </row>
    <row r="545" spans="20:20" s="81" customFormat="1" x14ac:dyDescent="0.25">
      <c r="T545" s="269"/>
    </row>
    <row r="546" spans="20:20" s="81" customFormat="1" x14ac:dyDescent="0.25">
      <c r="T546" s="269"/>
    </row>
    <row r="547" spans="20:20" s="81" customFormat="1" x14ac:dyDescent="0.25">
      <c r="T547" s="269"/>
    </row>
    <row r="548" spans="20:20" s="81" customFormat="1" x14ac:dyDescent="0.25">
      <c r="T548" s="269"/>
    </row>
    <row r="549" spans="20:20" s="81" customFormat="1" x14ac:dyDescent="0.25">
      <c r="T549" s="269"/>
    </row>
    <row r="550" spans="20:20" s="81" customFormat="1" x14ac:dyDescent="0.25">
      <c r="T550" s="269"/>
    </row>
    <row r="551" spans="20:20" s="81" customFormat="1" x14ac:dyDescent="0.25">
      <c r="T551" s="269"/>
    </row>
    <row r="552" spans="20:20" s="81" customFormat="1" x14ac:dyDescent="0.25">
      <c r="T552" s="269"/>
    </row>
    <row r="553" spans="20:20" s="81" customFormat="1" x14ac:dyDescent="0.25">
      <c r="T553" s="269"/>
    </row>
    <row r="554" spans="20:20" s="81" customFormat="1" x14ac:dyDescent="0.25">
      <c r="T554" s="269"/>
    </row>
    <row r="555" spans="20:20" s="81" customFormat="1" x14ac:dyDescent="0.25">
      <c r="T555" s="269"/>
    </row>
    <row r="556" spans="20:20" s="81" customFormat="1" x14ac:dyDescent="0.25">
      <c r="T556" s="269"/>
    </row>
    <row r="557" spans="20:20" s="81" customFormat="1" x14ac:dyDescent="0.25">
      <c r="T557" s="269"/>
    </row>
    <row r="558" spans="20:20" s="81" customFormat="1" x14ac:dyDescent="0.25">
      <c r="T558" s="269"/>
    </row>
    <row r="559" spans="20:20" s="81" customFormat="1" x14ac:dyDescent="0.25">
      <c r="T559" s="269"/>
    </row>
    <row r="560" spans="20:20" s="81" customFormat="1" x14ac:dyDescent="0.25">
      <c r="T560" s="269"/>
    </row>
    <row r="561" spans="20:20" s="81" customFormat="1" x14ac:dyDescent="0.25">
      <c r="T561" s="269"/>
    </row>
    <row r="562" spans="20:20" s="81" customFormat="1" x14ac:dyDescent="0.25">
      <c r="T562" s="269"/>
    </row>
    <row r="563" spans="20:20" s="81" customFormat="1" x14ac:dyDescent="0.25">
      <c r="T563" s="269"/>
    </row>
    <row r="564" spans="20:20" s="81" customFormat="1" x14ac:dyDescent="0.25">
      <c r="T564" s="269"/>
    </row>
    <row r="565" spans="20:20" s="81" customFormat="1" x14ac:dyDescent="0.25">
      <c r="T565" s="269"/>
    </row>
    <row r="566" spans="20:20" s="81" customFormat="1" x14ac:dyDescent="0.25">
      <c r="T566" s="269"/>
    </row>
    <row r="567" spans="20:20" s="81" customFormat="1" x14ac:dyDescent="0.25">
      <c r="T567" s="269"/>
    </row>
    <row r="568" spans="20:20" s="81" customFormat="1" x14ac:dyDescent="0.25">
      <c r="T568" s="269"/>
    </row>
    <row r="569" spans="20:20" s="81" customFormat="1" x14ac:dyDescent="0.25">
      <c r="T569" s="269"/>
    </row>
    <row r="570" spans="20:20" s="81" customFormat="1" x14ac:dyDescent="0.25">
      <c r="T570" s="269"/>
    </row>
    <row r="571" spans="20:20" s="81" customFormat="1" x14ac:dyDescent="0.25">
      <c r="T571" s="269"/>
    </row>
    <row r="572" spans="20:20" s="81" customFormat="1" x14ac:dyDescent="0.25">
      <c r="T572" s="269"/>
    </row>
  </sheetData>
  <mergeCells count="12">
    <mergeCell ref="Q4:R5"/>
    <mergeCell ref="B2:S2"/>
    <mergeCell ref="B3:S3"/>
    <mergeCell ref="B4:B6"/>
    <mergeCell ref="C4:D5"/>
    <mergeCell ref="E4:F5"/>
    <mergeCell ref="S4:S6"/>
    <mergeCell ref="G4:H5"/>
    <mergeCell ref="I4:J5"/>
    <mergeCell ref="K4:L5"/>
    <mergeCell ref="M4:N5"/>
    <mergeCell ref="O4:P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Blad28">
    <tabColor rgb="FF00B050"/>
    <pageSetUpPr fitToPage="1"/>
  </sheetPr>
  <dimension ref="A1:EF722"/>
  <sheetViews>
    <sheetView zoomScale="80" zoomScaleNormal="80" workbookViewId="0">
      <selection activeCell="C6" sqref="C6:L21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12" width="13.7109375" style="63" customWidth="1"/>
    <col min="13" max="13" width="11.42578125" style="269" customWidth="1"/>
    <col min="14" max="136" width="11.42578125" style="81" customWidth="1"/>
    <col min="137" max="16384" width="11.42578125" style="63"/>
  </cols>
  <sheetData>
    <row r="1" spans="2:13" s="81" customFormat="1" ht="15.75" thickBot="1" x14ac:dyDescent="0.3">
      <c r="M1" s="269"/>
    </row>
    <row r="2" spans="2:13" ht="21.95" customHeight="1" thickTop="1" thickBot="1" x14ac:dyDescent="0.3">
      <c r="B2" s="287" t="s">
        <v>305</v>
      </c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2:13" ht="21.95" customHeight="1" thickTop="1" thickBot="1" x14ac:dyDescent="0.3">
      <c r="B3" s="290" t="s">
        <v>252</v>
      </c>
      <c r="C3" s="301" t="s">
        <v>32</v>
      </c>
      <c r="D3" s="301"/>
      <c r="E3" s="301"/>
      <c r="F3" s="301"/>
      <c r="G3" s="301"/>
      <c r="H3" s="301"/>
      <c r="I3" s="301"/>
      <c r="J3" s="301"/>
      <c r="K3" s="302" t="s">
        <v>31</v>
      </c>
      <c r="L3" s="303"/>
    </row>
    <row r="4" spans="2:13" ht="21.95" customHeight="1" thickTop="1" x14ac:dyDescent="0.25">
      <c r="B4" s="291"/>
      <c r="C4" s="293" t="s">
        <v>33</v>
      </c>
      <c r="D4" s="294"/>
      <c r="E4" s="277" t="s">
        <v>193</v>
      </c>
      <c r="F4" s="294"/>
      <c r="G4" s="277" t="s">
        <v>51</v>
      </c>
      <c r="H4" s="294"/>
      <c r="I4" s="297" t="s">
        <v>34</v>
      </c>
      <c r="J4" s="278"/>
      <c r="K4" s="312"/>
      <c r="L4" s="313"/>
    </row>
    <row r="5" spans="2:13" ht="21.95" customHeight="1" thickBot="1" x14ac:dyDescent="0.3">
      <c r="B5" s="292"/>
      <c r="C5" s="255" t="s">
        <v>4</v>
      </c>
      <c r="D5" s="256" t="s">
        <v>5</v>
      </c>
      <c r="E5" s="257" t="s">
        <v>4</v>
      </c>
      <c r="F5" s="256" t="s">
        <v>5</v>
      </c>
      <c r="G5" s="257" t="s">
        <v>4</v>
      </c>
      <c r="H5" s="256" t="s">
        <v>5</v>
      </c>
      <c r="I5" s="257" t="s">
        <v>4</v>
      </c>
      <c r="J5" s="258" t="s">
        <v>5</v>
      </c>
      <c r="K5" s="255" t="s">
        <v>4</v>
      </c>
      <c r="L5" s="259" t="s">
        <v>5</v>
      </c>
    </row>
    <row r="6" spans="2:13" ht="21.95" customHeight="1" thickTop="1" thickBot="1" x14ac:dyDescent="0.3">
      <c r="B6" s="200" t="s">
        <v>102</v>
      </c>
      <c r="C6" s="201">
        <v>792</v>
      </c>
      <c r="D6" s="202">
        <v>7.9895087259154646E-2</v>
      </c>
      <c r="E6" s="203">
        <v>2542</v>
      </c>
      <c r="F6" s="202">
        <v>0.25643094925854937</v>
      </c>
      <c r="G6" s="203">
        <v>173</v>
      </c>
      <c r="H6" s="202">
        <v>1.7451830929083024E-2</v>
      </c>
      <c r="I6" s="203">
        <v>1</v>
      </c>
      <c r="J6" s="204">
        <v>1.0087763542822556E-4</v>
      </c>
      <c r="K6" s="201">
        <v>3508</v>
      </c>
      <c r="L6" s="209">
        <v>0.11335875395850836</v>
      </c>
      <c r="M6" s="270"/>
    </row>
    <row r="7" spans="2:13" ht="21.95" customHeight="1" thickTop="1" x14ac:dyDescent="0.25">
      <c r="B7" s="206" t="s">
        <v>103</v>
      </c>
      <c r="C7" s="87">
        <v>767</v>
      </c>
      <c r="D7" s="88">
        <v>7.7373146373449012E-2</v>
      </c>
      <c r="E7" s="89">
        <v>1978</v>
      </c>
      <c r="F7" s="88">
        <v>0.19953596287703015</v>
      </c>
      <c r="G7" s="89">
        <v>76</v>
      </c>
      <c r="H7" s="88">
        <v>7.6667002925451429E-3</v>
      </c>
      <c r="I7" s="137">
        <v>0</v>
      </c>
      <c r="J7" s="90">
        <v>0</v>
      </c>
      <c r="K7" s="135">
        <v>2821</v>
      </c>
      <c r="L7" s="109">
        <v>9.1158792735733213E-2</v>
      </c>
      <c r="M7" s="270"/>
    </row>
    <row r="8" spans="2:13" ht="21.95" customHeight="1" x14ac:dyDescent="0.25">
      <c r="B8" s="206" t="s">
        <v>104</v>
      </c>
      <c r="C8" s="87">
        <v>424</v>
      </c>
      <c r="D8" s="88">
        <v>4.277211742156764E-2</v>
      </c>
      <c r="E8" s="89">
        <v>754</v>
      </c>
      <c r="F8" s="88">
        <v>7.6061737112882069E-2</v>
      </c>
      <c r="G8" s="89">
        <v>18</v>
      </c>
      <c r="H8" s="88">
        <v>1.8157974377080602E-3</v>
      </c>
      <c r="I8" s="137">
        <v>0</v>
      </c>
      <c r="J8" s="90">
        <v>0</v>
      </c>
      <c r="K8" s="135">
        <v>1196</v>
      </c>
      <c r="L8" s="109">
        <v>3.8647967427131134E-2</v>
      </c>
      <c r="M8" s="270"/>
    </row>
    <row r="9" spans="2:13" ht="21.95" customHeight="1" x14ac:dyDescent="0.25">
      <c r="B9" s="206" t="s">
        <v>107</v>
      </c>
      <c r="C9" s="87">
        <v>811</v>
      </c>
      <c r="D9" s="88">
        <v>8.1811762332290927E-2</v>
      </c>
      <c r="E9" s="89">
        <v>1809</v>
      </c>
      <c r="F9" s="88">
        <v>0.18248764248966004</v>
      </c>
      <c r="G9" s="89">
        <v>65</v>
      </c>
      <c r="H9" s="88">
        <v>6.5570463028346614E-3</v>
      </c>
      <c r="I9" s="137">
        <v>0</v>
      </c>
      <c r="J9" s="90">
        <v>0</v>
      </c>
      <c r="K9" s="135">
        <v>2685</v>
      </c>
      <c r="L9" s="109">
        <v>8.676404058682867E-2</v>
      </c>
      <c r="M9" s="270"/>
    </row>
    <row r="10" spans="2:13" ht="21.95" customHeight="1" x14ac:dyDescent="0.25">
      <c r="B10" s="206" t="s">
        <v>105</v>
      </c>
      <c r="C10" s="87">
        <v>364</v>
      </c>
      <c r="D10" s="88">
        <v>3.6719459295874106E-2</v>
      </c>
      <c r="E10" s="89">
        <v>923</v>
      </c>
      <c r="F10" s="88">
        <v>9.3110057500252197E-2</v>
      </c>
      <c r="G10" s="89">
        <v>34</v>
      </c>
      <c r="H10" s="88">
        <v>3.4298396045596693E-3</v>
      </c>
      <c r="I10" s="137">
        <v>0</v>
      </c>
      <c r="J10" s="90">
        <v>0</v>
      </c>
      <c r="K10" s="135">
        <v>1321</v>
      </c>
      <c r="L10" s="109">
        <v>4.2687261681638985E-2</v>
      </c>
      <c r="M10" s="270"/>
    </row>
    <row r="11" spans="2:13" ht="21.95" customHeight="1" thickBot="1" x14ac:dyDescent="0.3">
      <c r="B11" s="206" t="s">
        <v>106</v>
      </c>
      <c r="C11" s="87">
        <v>770</v>
      </c>
      <c r="D11" s="88">
        <v>7.7675779279733681E-2</v>
      </c>
      <c r="E11" s="89">
        <v>1218</v>
      </c>
      <c r="F11" s="88">
        <v>0.12286895995157873</v>
      </c>
      <c r="G11" s="89">
        <v>30</v>
      </c>
      <c r="H11" s="88">
        <v>3.0263290628467668E-3</v>
      </c>
      <c r="I11" s="137">
        <v>0</v>
      </c>
      <c r="J11" s="90">
        <v>0</v>
      </c>
      <c r="K11" s="135">
        <v>2018</v>
      </c>
      <c r="L11" s="109">
        <v>6.5210366444774764E-2</v>
      </c>
      <c r="M11" s="270"/>
    </row>
    <row r="12" spans="2:13" ht="21.95" customHeight="1" thickTop="1" thickBot="1" x14ac:dyDescent="0.3">
      <c r="B12" s="200" t="s">
        <v>108</v>
      </c>
      <c r="C12" s="201">
        <v>3136</v>
      </c>
      <c r="D12" s="202">
        <v>0.31635226470291539</v>
      </c>
      <c r="E12" s="203">
        <v>6682</v>
      </c>
      <c r="F12" s="202">
        <v>0.33853480595805047</v>
      </c>
      <c r="G12" s="203">
        <v>223</v>
      </c>
      <c r="H12" s="202">
        <v>0.17260061919504643</v>
      </c>
      <c r="I12" s="210">
        <v>0</v>
      </c>
      <c r="J12" s="204">
        <v>0</v>
      </c>
      <c r="K12" s="201">
        <v>10041</v>
      </c>
      <c r="L12" s="209">
        <v>0.32446842887610677</v>
      </c>
    </row>
    <row r="13" spans="2:13" ht="21.95" customHeight="1" thickTop="1" x14ac:dyDescent="0.25">
      <c r="B13" s="206" t="s">
        <v>109</v>
      </c>
      <c r="C13" s="87">
        <v>125</v>
      </c>
      <c r="D13" s="88">
        <v>1.2609704428528195E-2</v>
      </c>
      <c r="E13" s="89">
        <v>464</v>
      </c>
      <c r="F13" s="88">
        <v>4.6807222838696663E-2</v>
      </c>
      <c r="G13" s="89">
        <v>19</v>
      </c>
      <c r="H13" s="88">
        <v>1.9166750731362857E-3</v>
      </c>
      <c r="I13" s="137">
        <v>0</v>
      </c>
      <c r="J13" s="90">
        <v>0</v>
      </c>
      <c r="K13" s="135">
        <v>608</v>
      </c>
      <c r="L13" s="109">
        <v>1.9647127253926193E-2</v>
      </c>
      <c r="M13" s="270"/>
    </row>
    <row r="14" spans="2:13" ht="21.95" customHeight="1" x14ac:dyDescent="0.25">
      <c r="B14" s="206" t="s">
        <v>110</v>
      </c>
      <c r="C14" s="87">
        <v>672</v>
      </c>
      <c r="D14" s="88">
        <v>6.7789771007767577E-2</v>
      </c>
      <c r="E14" s="89">
        <v>2389</v>
      </c>
      <c r="F14" s="88">
        <v>0.24099667103803088</v>
      </c>
      <c r="G14" s="89">
        <v>172</v>
      </c>
      <c r="H14" s="88">
        <v>1.7350953293654797E-2</v>
      </c>
      <c r="I14" s="137">
        <v>1</v>
      </c>
      <c r="J14" s="90">
        <v>1.0087763542822556E-4</v>
      </c>
      <c r="K14" s="135">
        <v>3234</v>
      </c>
      <c r="L14" s="109">
        <v>0.10450462095262715</v>
      </c>
      <c r="M14" s="270"/>
    </row>
    <row r="15" spans="2:13" ht="21.95" customHeight="1" x14ac:dyDescent="0.25">
      <c r="B15" s="206" t="s">
        <v>111</v>
      </c>
      <c r="C15" s="87">
        <v>836</v>
      </c>
      <c r="D15" s="88">
        <v>8.4333703217996575E-2</v>
      </c>
      <c r="E15" s="89">
        <v>1846</v>
      </c>
      <c r="F15" s="88">
        <v>0.18622011500050439</v>
      </c>
      <c r="G15" s="89">
        <v>141</v>
      </c>
      <c r="H15" s="88">
        <v>1.4223746595379805E-2</v>
      </c>
      <c r="I15" s="137">
        <v>1</v>
      </c>
      <c r="J15" s="90">
        <v>1.0087763542822556E-4</v>
      </c>
      <c r="K15" s="135">
        <v>2824</v>
      </c>
      <c r="L15" s="109">
        <v>9.1255735797841395E-2</v>
      </c>
      <c r="M15" s="270"/>
    </row>
    <row r="16" spans="2:13" ht="21.95" customHeight="1" x14ac:dyDescent="0.25">
      <c r="B16" s="206" t="s">
        <v>112</v>
      </c>
      <c r="C16" s="87">
        <v>172</v>
      </c>
      <c r="D16" s="88">
        <v>1.7350953293654797E-2</v>
      </c>
      <c r="E16" s="89">
        <v>388</v>
      </c>
      <c r="F16" s="88">
        <v>3.9140522546151517E-2</v>
      </c>
      <c r="G16" s="89">
        <v>24</v>
      </c>
      <c r="H16" s="88">
        <v>2.4210632502774136E-3</v>
      </c>
      <c r="I16" s="137">
        <v>0</v>
      </c>
      <c r="J16" s="90">
        <v>0</v>
      </c>
      <c r="K16" s="135">
        <v>584</v>
      </c>
      <c r="L16" s="109">
        <v>1.8871582757060686E-2</v>
      </c>
      <c r="M16" s="270"/>
    </row>
    <row r="17" spans="2:13" ht="21.95" customHeight="1" thickBot="1" x14ac:dyDescent="0.3">
      <c r="B17" s="206" t="s">
        <v>113</v>
      </c>
      <c r="C17" s="87">
        <v>260</v>
      </c>
      <c r="D17" s="88">
        <v>2.6228185211338646E-2</v>
      </c>
      <c r="E17" s="89">
        <v>689</v>
      </c>
      <c r="F17" s="88">
        <v>6.9504690810047412E-2</v>
      </c>
      <c r="G17" s="89">
        <v>52</v>
      </c>
      <c r="H17" s="88">
        <v>5.2456370422677293E-3</v>
      </c>
      <c r="I17" s="137">
        <v>0</v>
      </c>
      <c r="J17" s="90">
        <v>0</v>
      </c>
      <c r="K17" s="135">
        <v>1001</v>
      </c>
      <c r="L17" s="109">
        <v>3.2346668390098879E-2</v>
      </c>
      <c r="M17" s="270"/>
    </row>
    <row r="18" spans="2:13" ht="21.95" customHeight="1" thickTop="1" thickBot="1" x14ac:dyDescent="0.3">
      <c r="B18" s="200" t="s">
        <v>114</v>
      </c>
      <c r="C18" s="201">
        <v>2065</v>
      </c>
      <c r="D18" s="202">
        <v>0.20831231715928578</v>
      </c>
      <c r="E18" s="203">
        <v>5776</v>
      </c>
      <c r="F18" s="202">
        <v>0.29263349883473505</v>
      </c>
      <c r="G18" s="203">
        <v>408</v>
      </c>
      <c r="H18" s="202">
        <v>0.31578947368421051</v>
      </c>
      <c r="I18" s="210">
        <v>2</v>
      </c>
      <c r="J18" s="204">
        <v>0.66666666666666663</v>
      </c>
      <c r="K18" s="201">
        <v>8251</v>
      </c>
      <c r="L18" s="209">
        <v>0.2666257351515543</v>
      </c>
    </row>
    <row r="19" spans="2:13" ht="21.95" customHeight="1" thickTop="1" x14ac:dyDescent="0.25">
      <c r="B19" s="206" t="s">
        <v>115</v>
      </c>
      <c r="C19" s="87">
        <v>37</v>
      </c>
      <c r="D19" s="88">
        <v>3.7324725108443457E-3</v>
      </c>
      <c r="E19" s="89">
        <v>39</v>
      </c>
      <c r="F19" s="88">
        <v>3.9342277817007972E-3</v>
      </c>
      <c r="G19" s="89">
        <v>5</v>
      </c>
      <c r="H19" s="88">
        <v>5.0438817714112776E-4</v>
      </c>
      <c r="I19" s="137">
        <v>0</v>
      </c>
      <c r="J19" s="90">
        <v>0</v>
      </c>
      <c r="K19" s="135">
        <v>81</v>
      </c>
      <c r="L19" s="109">
        <v>2.6174626769210883E-3</v>
      </c>
      <c r="M19" s="270"/>
    </row>
    <row r="20" spans="2:13" ht="21.95" customHeight="1" thickBot="1" x14ac:dyDescent="0.3">
      <c r="B20" s="206" t="s">
        <v>38</v>
      </c>
      <c r="C20" s="87">
        <v>3883</v>
      </c>
      <c r="D20" s="88">
        <v>0.39170785836779987</v>
      </c>
      <c r="E20" s="89">
        <v>4699</v>
      </c>
      <c r="F20" s="88">
        <v>0.47402400887723189</v>
      </c>
      <c r="G20" s="89">
        <v>483</v>
      </c>
      <c r="H20" s="88">
        <v>4.8723897911832945E-2</v>
      </c>
      <c r="I20" s="137">
        <v>0</v>
      </c>
      <c r="J20" s="90">
        <v>0</v>
      </c>
      <c r="K20" s="135">
        <v>9065</v>
      </c>
      <c r="L20" s="109">
        <v>0.29292961933690947</v>
      </c>
      <c r="M20" s="270"/>
    </row>
    <row r="21" spans="2:13" ht="21.95" customHeight="1" thickTop="1" thickBot="1" x14ac:dyDescent="0.3">
      <c r="B21" s="97" t="s">
        <v>31</v>
      </c>
      <c r="C21" s="98">
        <v>9913</v>
      </c>
      <c r="D21" s="99">
        <v>1</v>
      </c>
      <c r="E21" s="100">
        <v>19738</v>
      </c>
      <c r="F21" s="99">
        <v>1.3655574907102677</v>
      </c>
      <c r="G21" s="100">
        <v>1292</v>
      </c>
      <c r="H21" s="99">
        <v>0.55507020989731415</v>
      </c>
      <c r="I21" s="106">
        <v>3</v>
      </c>
      <c r="J21" s="101">
        <v>0.66676754430209484</v>
      </c>
      <c r="K21" s="142">
        <v>30946</v>
      </c>
      <c r="L21" s="110">
        <v>1</v>
      </c>
      <c r="M21" s="271"/>
    </row>
    <row r="22" spans="2:13" s="81" customFormat="1" ht="21.95" customHeight="1" thickTop="1" thickBot="1" x14ac:dyDescent="0.3">
      <c r="B22" s="211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269"/>
    </row>
    <row r="23" spans="2:13" s="81" customFormat="1" ht="21.95" customHeight="1" thickTop="1" x14ac:dyDescent="0.25">
      <c r="B23" s="114" t="s">
        <v>217</v>
      </c>
      <c r="C23" s="115"/>
      <c r="D23" s="116"/>
      <c r="E23" s="133"/>
      <c r="F23" s="161"/>
      <c r="G23" s="117"/>
      <c r="H23" s="117"/>
      <c r="I23" s="117"/>
      <c r="J23" s="161"/>
      <c r="K23" s="117"/>
      <c r="L23" s="117"/>
      <c r="M23" s="269"/>
    </row>
    <row r="24" spans="2:13" s="81" customFormat="1" ht="21.95" customHeight="1" thickBot="1" x14ac:dyDescent="0.3">
      <c r="B24" s="119" t="s">
        <v>250</v>
      </c>
      <c r="C24" s="120"/>
      <c r="D24" s="121"/>
      <c r="E24" s="133"/>
      <c r="F24" s="117"/>
      <c r="G24" s="117"/>
      <c r="H24" s="117"/>
      <c r="I24" s="117"/>
      <c r="J24" s="117"/>
      <c r="K24" s="117"/>
      <c r="L24" s="117"/>
      <c r="M24" s="269"/>
    </row>
    <row r="25" spans="2:13" s="81" customFormat="1" ht="15.75" thickTop="1" x14ac:dyDescent="0.25"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269"/>
    </row>
    <row r="26" spans="2:13" s="81" customFormat="1" x14ac:dyDescent="0.25"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269"/>
    </row>
    <row r="27" spans="2:13" s="81" customFormat="1" x14ac:dyDescent="0.25">
      <c r="M27" s="269"/>
    </row>
    <row r="28" spans="2:13" s="81" customFormat="1" x14ac:dyDescent="0.25">
      <c r="M28" s="269"/>
    </row>
    <row r="29" spans="2:13" s="81" customFormat="1" x14ac:dyDescent="0.25">
      <c r="M29" s="269"/>
    </row>
    <row r="30" spans="2:13" s="81" customFormat="1" x14ac:dyDescent="0.25">
      <c r="M30" s="269"/>
    </row>
    <row r="31" spans="2:13" s="81" customFormat="1" x14ac:dyDescent="0.25">
      <c r="M31" s="269"/>
    </row>
    <row r="32" spans="2:13" s="81" customFormat="1" x14ac:dyDescent="0.25">
      <c r="M32" s="269"/>
    </row>
    <row r="33" spans="13:13" s="81" customFormat="1" x14ac:dyDescent="0.25">
      <c r="M33" s="269"/>
    </row>
    <row r="34" spans="13:13" s="81" customFormat="1" x14ac:dyDescent="0.25">
      <c r="M34" s="269"/>
    </row>
    <row r="35" spans="13:13" s="81" customFormat="1" x14ac:dyDescent="0.25">
      <c r="M35" s="269"/>
    </row>
    <row r="36" spans="13:13" s="81" customFormat="1" x14ac:dyDescent="0.25">
      <c r="M36" s="269"/>
    </row>
    <row r="37" spans="13:13" s="81" customFormat="1" x14ac:dyDescent="0.25">
      <c r="M37" s="269"/>
    </row>
    <row r="38" spans="13:13" s="81" customFormat="1" x14ac:dyDescent="0.25">
      <c r="M38" s="269"/>
    </row>
    <row r="39" spans="13:13" s="81" customFormat="1" x14ac:dyDescent="0.25">
      <c r="M39" s="269"/>
    </row>
    <row r="40" spans="13:13" s="81" customFormat="1" x14ac:dyDescent="0.25">
      <c r="M40" s="269"/>
    </row>
    <row r="41" spans="13:13" s="81" customFormat="1" x14ac:dyDescent="0.25">
      <c r="M41" s="269"/>
    </row>
    <row r="42" spans="13:13" s="81" customFormat="1" x14ac:dyDescent="0.25">
      <c r="M42" s="269"/>
    </row>
    <row r="43" spans="13:13" s="81" customFormat="1" x14ac:dyDescent="0.25">
      <c r="M43" s="269"/>
    </row>
    <row r="44" spans="13:13" s="81" customFormat="1" x14ac:dyDescent="0.25">
      <c r="M44" s="269"/>
    </row>
    <row r="45" spans="13:13" s="81" customFormat="1" x14ac:dyDescent="0.25">
      <c r="M45" s="269"/>
    </row>
    <row r="46" spans="13:13" s="81" customFormat="1" x14ac:dyDescent="0.25">
      <c r="M46" s="269"/>
    </row>
    <row r="47" spans="13:13" s="81" customFormat="1" x14ac:dyDescent="0.25">
      <c r="M47" s="269"/>
    </row>
    <row r="48" spans="13:13" s="81" customFormat="1" x14ac:dyDescent="0.25">
      <c r="M48" s="269"/>
    </row>
    <row r="49" spans="13:13" s="81" customFormat="1" x14ac:dyDescent="0.25">
      <c r="M49" s="269"/>
    </row>
    <row r="50" spans="13:13" s="81" customFormat="1" x14ac:dyDescent="0.25">
      <c r="M50" s="269"/>
    </row>
    <row r="51" spans="13:13" s="81" customFormat="1" x14ac:dyDescent="0.25">
      <c r="M51" s="269"/>
    </row>
    <row r="52" spans="13:13" s="81" customFormat="1" x14ac:dyDescent="0.25">
      <c r="M52" s="269"/>
    </row>
    <row r="53" spans="13:13" s="81" customFormat="1" x14ac:dyDescent="0.25">
      <c r="M53" s="269"/>
    </row>
    <row r="54" spans="13:13" s="81" customFormat="1" x14ac:dyDescent="0.25">
      <c r="M54" s="269"/>
    </row>
    <row r="55" spans="13:13" s="81" customFormat="1" x14ac:dyDescent="0.25">
      <c r="M55" s="269"/>
    </row>
    <row r="56" spans="13:13" s="81" customFormat="1" x14ac:dyDescent="0.25">
      <c r="M56" s="269"/>
    </row>
    <row r="57" spans="13:13" s="81" customFormat="1" x14ac:dyDescent="0.25">
      <c r="M57" s="269"/>
    </row>
    <row r="58" spans="13:13" s="81" customFormat="1" x14ac:dyDescent="0.25">
      <c r="M58" s="269"/>
    </row>
    <row r="59" spans="13:13" s="81" customFormat="1" x14ac:dyDescent="0.25">
      <c r="M59" s="269"/>
    </row>
    <row r="60" spans="13:13" s="81" customFormat="1" x14ac:dyDescent="0.25">
      <c r="M60" s="269"/>
    </row>
    <row r="61" spans="13:13" s="81" customFormat="1" x14ac:dyDescent="0.25">
      <c r="M61" s="269"/>
    </row>
    <row r="62" spans="13:13" s="81" customFormat="1" x14ac:dyDescent="0.25">
      <c r="M62" s="269"/>
    </row>
    <row r="63" spans="13:13" s="81" customFormat="1" x14ac:dyDescent="0.25">
      <c r="M63" s="269"/>
    </row>
    <row r="64" spans="13:13" s="81" customFormat="1" x14ac:dyDescent="0.25">
      <c r="M64" s="269"/>
    </row>
    <row r="65" spans="13:13" s="81" customFormat="1" x14ac:dyDescent="0.25">
      <c r="M65" s="269"/>
    </row>
    <row r="66" spans="13:13" s="81" customFormat="1" x14ac:dyDescent="0.25">
      <c r="M66" s="269"/>
    </row>
    <row r="67" spans="13:13" s="81" customFormat="1" x14ac:dyDescent="0.25">
      <c r="M67" s="269"/>
    </row>
    <row r="68" spans="13:13" s="81" customFormat="1" x14ac:dyDescent="0.25">
      <c r="M68" s="269"/>
    </row>
    <row r="69" spans="13:13" s="81" customFormat="1" x14ac:dyDescent="0.25">
      <c r="M69" s="269"/>
    </row>
    <row r="70" spans="13:13" s="81" customFormat="1" x14ac:dyDescent="0.25">
      <c r="M70" s="269"/>
    </row>
    <row r="71" spans="13:13" s="81" customFormat="1" x14ac:dyDescent="0.25">
      <c r="M71" s="269"/>
    </row>
    <row r="72" spans="13:13" s="81" customFormat="1" x14ac:dyDescent="0.25">
      <c r="M72" s="269"/>
    </row>
    <row r="73" spans="13:13" s="81" customFormat="1" x14ac:dyDescent="0.25">
      <c r="M73" s="269"/>
    </row>
    <row r="74" spans="13:13" s="81" customFormat="1" x14ac:dyDescent="0.25">
      <c r="M74" s="269"/>
    </row>
    <row r="75" spans="13:13" s="81" customFormat="1" x14ac:dyDescent="0.25">
      <c r="M75" s="269"/>
    </row>
    <row r="76" spans="13:13" s="81" customFormat="1" x14ac:dyDescent="0.25">
      <c r="M76" s="269"/>
    </row>
    <row r="77" spans="13:13" s="81" customFormat="1" x14ac:dyDescent="0.25">
      <c r="M77" s="269"/>
    </row>
    <row r="78" spans="13:13" s="81" customFormat="1" x14ac:dyDescent="0.25">
      <c r="M78" s="269"/>
    </row>
    <row r="79" spans="13:13" s="81" customFormat="1" x14ac:dyDescent="0.25">
      <c r="M79" s="269"/>
    </row>
    <row r="80" spans="13:13" s="81" customFormat="1" x14ac:dyDescent="0.25">
      <c r="M80" s="269"/>
    </row>
    <row r="81" spans="13:13" s="81" customFormat="1" x14ac:dyDescent="0.25">
      <c r="M81" s="269"/>
    </row>
    <row r="82" spans="13:13" s="81" customFormat="1" x14ac:dyDescent="0.25">
      <c r="M82" s="269"/>
    </row>
    <row r="83" spans="13:13" s="81" customFormat="1" x14ac:dyDescent="0.25">
      <c r="M83" s="269"/>
    </row>
    <row r="84" spans="13:13" s="81" customFormat="1" x14ac:dyDescent="0.25">
      <c r="M84" s="269"/>
    </row>
    <row r="85" spans="13:13" s="81" customFormat="1" x14ac:dyDescent="0.25">
      <c r="M85" s="269"/>
    </row>
    <row r="86" spans="13:13" s="81" customFormat="1" x14ac:dyDescent="0.25">
      <c r="M86" s="269"/>
    </row>
    <row r="87" spans="13:13" s="81" customFormat="1" x14ac:dyDescent="0.25">
      <c r="M87" s="269"/>
    </row>
    <row r="88" spans="13:13" s="81" customFormat="1" x14ac:dyDescent="0.25">
      <c r="M88" s="269"/>
    </row>
    <row r="89" spans="13:13" s="81" customFormat="1" x14ac:dyDescent="0.25">
      <c r="M89" s="269"/>
    </row>
    <row r="90" spans="13:13" s="81" customFormat="1" x14ac:dyDescent="0.25">
      <c r="M90" s="269"/>
    </row>
    <row r="91" spans="13:13" s="81" customFormat="1" x14ac:dyDescent="0.25">
      <c r="M91" s="269"/>
    </row>
    <row r="92" spans="13:13" s="81" customFormat="1" x14ac:dyDescent="0.25">
      <c r="M92" s="269"/>
    </row>
    <row r="93" spans="13:13" s="81" customFormat="1" x14ac:dyDescent="0.25">
      <c r="M93" s="269"/>
    </row>
    <row r="94" spans="13:13" s="81" customFormat="1" x14ac:dyDescent="0.25">
      <c r="M94" s="269"/>
    </row>
    <row r="95" spans="13:13" s="81" customFormat="1" x14ac:dyDescent="0.25">
      <c r="M95" s="269"/>
    </row>
    <row r="96" spans="13:13" s="81" customFormat="1" x14ac:dyDescent="0.25">
      <c r="M96" s="269"/>
    </row>
    <row r="97" spans="13:13" s="81" customFormat="1" x14ac:dyDescent="0.25">
      <c r="M97" s="269"/>
    </row>
    <row r="98" spans="13:13" s="81" customFormat="1" x14ac:dyDescent="0.25">
      <c r="M98" s="269"/>
    </row>
    <row r="99" spans="13:13" s="81" customFormat="1" x14ac:dyDescent="0.25">
      <c r="M99" s="269"/>
    </row>
    <row r="100" spans="13:13" s="81" customFormat="1" x14ac:dyDescent="0.25">
      <c r="M100" s="269"/>
    </row>
    <row r="101" spans="13:13" s="81" customFormat="1" x14ac:dyDescent="0.25">
      <c r="M101" s="269"/>
    </row>
    <row r="102" spans="13:13" s="81" customFormat="1" x14ac:dyDescent="0.25">
      <c r="M102" s="269"/>
    </row>
    <row r="103" spans="13:13" s="81" customFormat="1" x14ac:dyDescent="0.25">
      <c r="M103" s="269"/>
    </row>
    <row r="104" spans="13:13" s="81" customFormat="1" x14ac:dyDescent="0.25">
      <c r="M104" s="269"/>
    </row>
    <row r="105" spans="13:13" s="81" customFormat="1" x14ac:dyDescent="0.25">
      <c r="M105" s="269"/>
    </row>
    <row r="106" spans="13:13" s="81" customFormat="1" x14ac:dyDescent="0.25">
      <c r="M106" s="269"/>
    </row>
    <row r="107" spans="13:13" s="81" customFormat="1" x14ac:dyDescent="0.25">
      <c r="M107" s="269"/>
    </row>
    <row r="108" spans="13:13" s="81" customFormat="1" x14ac:dyDescent="0.25">
      <c r="M108" s="269"/>
    </row>
    <row r="109" spans="13:13" s="81" customFormat="1" x14ac:dyDescent="0.25">
      <c r="M109" s="269"/>
    </row>
    <row r="110" spans="13:13" s="81" customFormat="1" x14ac:dyDescent="0.25">
      <c r="M110" s="269"/>
    </row>
    <row r="111" spans="13:13" s="81" customFormat="1" x14ac:dyDescent="0.25">
      <c r="M111" s="269"/>
    </row>
    <row r="112" spans="13:13" s="81" customFormat="1" x14ac:dyDescent="0.25">
      <c r="M112" s="269"/>
    </row>
    <row r="113" spans="13:13" s="81" customFormat="1" x14ac:dyDescent="0.25">
      <c r="M113" s="269"/>
    </row>
    <row r="114" spans="13:13" s="81" customFormat="1" x14ac:dyDescent="0.25">
      <c r="M114" s="269"/>
    </row>
    <row r="115" spans="13:13" s="81" customFormat="1" x14ac:dyDescent="0.25">
      <c r="M115" s="269"/>
    </row>
    <row r="116" spans="13:13" s="81" customFormat="1" x14ac:dyDescent="0.25">
      <c r="M116" s="269"/>
    </row>
    <row r="117" spans="13:13" s="81" customFormat="1" x14ac:dyDescent="0.25">
      <c r="M117" s="269"/>
    </row>
    <row r="118" spans="13:13" s="81" customFormat="1" x14ac:dyDescent="0.25">
      <c r="M118" s="269"/>
    </row>
    <row r="119" spans="13:13" s="81" customFormat="1" x14ac:dyDescent="0.25">
      <c r="M119" s="269"/>
    </row>
    <row r="120" spans="13:13" s="81" customFormat="1" x14ac:dyDescent="0.25">
      <c r="M120" s="269"/>
    </row>
    <row r="121" spans="13:13" s="81" customFormat="1" x14ac:dyDescent="0.25">
      <c r="M121" s="269"/>
    </row>
    <row r="122" spans="13:13" s="81" customFormat="1" x14ac:dyDescent="0.25">
      <c r="M122" s="269"/>
    </row>
    <row r="123" spans="13:13" s="81" customFormat="1" x14ac:dyDescent="0.25">
      <c r="M123" s="269"/>
    </row>
    <row r="124" spans="13:13" s="81" customFormat="1" x14ac:dyDescent="0.25">
      <c r="M124" s="269"/>
    </row>
    <row r="125" spans="13:13" s="81" customFormat="1" x14ac:dyDescent="0.25">
      <c r="M125" s="269"/>
    </row>
    <row r="126" spans="13:13" s="81" customFormat="1" x14ac:dyDescent="0.25">
      <c r="M126" s="269"/>
    </row>
    <row r="127" spans="13:13" s="81" customFormat="1" x14ac:dyDescent="0.25">
      <c r="M127" s="269"/>
    </row>
    <row r="128" spans="13:13" s="81" customFormat="1" x14ac:dyDescent="0.25">
      <c r="M128" s="269"/>
    </row>
    <row r="129" spans="13:13" s="81" customFormat="1" x14ac:dyDescent="0.25">
      <c r="M129" s="269"/>
    </row>
    <row r="130" spans="13:13" s="81" customFormat="1" x14ac:dyDescent="0.25">
      <c r="M130" s="269"/>
    </row>
    <row r="131" spans="13:13" s="81" customFormat="1" x14ac:dyDescent="0.25">
      <c r="M131" s="269"/>
    </row>
    <row r="132" spans="13:13" s="81" customFormat="1" x14ac:dyDescent="0.25">
      <c r="M132" s="269"/>
    </row>
    <row r="133" spans="13:13" s="81" customFormat="1" x14ac:dyDescent="0.25">
      <c r="M133" s="269"/>
    </row>
    <row r="134" spans="13:13" s="81" customFormat="1" x14ac:dyDescent="0.25">
      <c r="M134" s="269"/>
    </row>
    <row r="135" spans="13:13" s="81" customFormat="1" x14ac:dyDescent="0.25">
      <c r="M135" s="269"/>
    </row>
    <row r="136" spans="13:13" s="81" customFormat="1" x14ac:dyDescent="0.25">
      <c r="M136" s="269"/>
    </row>
    <row r="137" spans="13:13" s="81" customFormat="1" x14ac:dyDescent="0.25">
      <c r="M137" s="269"/>
    </row>
    <row r="138" spans="13:13" s="81" customFormat="1" x14ac:dyDescent="0.25">
      <c r="M138" s="269"/>
    </row>
    <row r="139" spans="13:13" s="81" customFormat="1" x14ac:dyDescent="0.25">
      <c r="M139" s="269"/>
    </row>
    <row r="140" spans="13:13" s="81" customFormat="1" x14ac:dyDescent="0.25">
      <c r="M140" s="269"/>
    </row>
    <row r="141" spans="13:13" s="81" customFormat="1" x14ac:dyDescent="0.25">
      <c r="M141" s="269"/>
    </row>
    <row r="142" spans="13:13" s="81" customFormat="1" x14ac:dyDescent="0.25">
      <c r="M142" s="269"/>
    </row>
    <row r="143" spans="13:13" s="81" customFormat="1" x14ac:dyDescent="0.25">
      <c r="M143" s="269"/>
    </row>
    <row r="144" spans="13:13" s="81" customFormat="1" x14ac:dyDescent="0.25">
      <c r="M144" s="269"/>
    </row>
    <row r="145" spans="13:13" s="81" customFormat="1" x14ac:dyDescent="0.25">
      <c r="M145" s="269"/>
    </row>
    <row r="146" spans="13:13" s="81" customFormat="1" x14ac:dyDescent="0.25">
      <c r="M146" s="269"/>
    </row>
    <row r="147" spans="13:13" s="81" customFormat="1" x14ac:dyDescent="0.25">
      <c r="M147" s="269"/>
    </row>
    <row r="148" spans="13:13" s="81" customFormat="1" x14ac:dyDescent="0.25">
      <c r="M148" s="269"/>
    </row>
    <row r="149" spans="13:13" s="81" customFormat="1" x14ac:dyDescent="0.25">
      <c r="M149" s="269"/>
    </row>
    <row r="150" spans="13:13" s="81" customFormat="1" x14ac:dyDescent="0.25">
      <c r="M150" s="269"/>
    </row>
    <row r="151" spans="13:13" s="81" customFormat="1" x14ac:dyDescent="0.25">
      <c r="M151" s="269"/>
    </row>
    <row r="152" spans="13:13" s="81" customFormat="1" x14ac:dyDescent="0.25">
      <c r="M152" s="269"/>
    </row>
    <row r="153" spans="13:13" s="81" customFormat="1" x14ac:dyDescent="0.25">
      <c r="M153" s="269"/>
    </row>
    <row r="154" spans="13:13" s="81" customFormat="1" x14ac:dyDescent="0.25">
      <c r="M154" s="269"/>
    </row>
    <row r="155" spans="13:13" s="81" customFormat="1" x14ac:dyDescent="0.25">
      <c r="M155" s="269"/>
    </row>
    <row r="156" spans="13:13" s="81" customFormat="1" x14ac:dyDescent="0.25">
      <c r="M156" s="269"/>
    </row>
    <row r="157" spans="13:13" s="81" customFormat="1" x14ac:dyDescent="0.25">
      <c r="M157" s="269"/>
    </row>
    <row r="158" spans="13:13" s="81" customFormat="1" x14ac:dyDescent="0.25">
      <c r="M158" s="269"/>
    </row>
    <row r="159" spans="13:13" s="81" customFormat="1" x14ac:dyDescent="0.25">
      <c r="M159" s="269"/>
    </row>
    <row r="160" spans="13:13" s="81" customFormat="1" x14ac:dyDescent="0.25">
      <c r="M160" s="269"/>
    </row>
    <row r="161" spans="13:13" s="81" customFormat="1" x14ac:dyDescent="0.25">
      <c r="M161" s="269"/>
    </row>
    <row r="162" spans="13:13" s="81" customFormat="1" x14ac:dyDescent="0.25">
      <c r="M162" s="269"/>
    </row>
    <row r="163" spans="13:13" s="81" customFormat="1" x14ac:dyDescent="0.25">
      <c r="M163" s="269"/>
    </row>
    <row r="164" spans="13:13" s="81" customFormat="1" x14ac:dyDescent="0.25">
      <c r="M164" s="269"/>
    </row>
    <row r="165" spans="13:13" s="81" customFormat="1" x14ac:dyDescent="0.25">
      <c r="M165" s="269"/>
    </row>
    <row r="166" spans="13:13" s="81" customFormat="1" x14ac:dyDescent="0.25">
      <c r="M166" s="269"/>
    </row>
    <row r="167" spans="13:13" s="81" customFormat="1" x14ac:dyDescent="0.25">
      <c r="M167" s="269"/>
    </row>
    <row r="168" spans="13:13" s="81" customFormat="1" x14ac:dyDescent="0.25">
      <c r="M168" s="269"/>
    </row>
    <row r="169" spans="13:13" s="81" customFormat="1" x14ac:dyDescent="0.25">
      <c r="M169" s="269"/>
    </row>
    <row r="170" spans="13:13" s="81" customFormat="1" x14ac:dyDescent="0.25">
      <c r="M170" s="269"/>
    </row>
    <row r="171" spans="13:13" s="81" customFormat="1" x14ac:dyDescent="0.25">
      <c r="M171" s="269"/>
    </row>
    <row r="172" spans="13:13" s="81" customFormat="1" x14ac:dyDescent="0.25">
      <c r="M172" s="269"/>
    </row>
    <row r="173" spans="13:13" s="81" customFormat="1" x14ac:dyDescent="0.25">
      <c r="M173" s="269"/>
    </row>
    <row r="174" spans="13:13" s="81" customFormat="1" x14ac:dyDescent="0.25">
      <c r="M174" s="269"/>
    </row>
    <row r="175" spans="13:13" s="81" customFormat="1" x14ac:dyDescent="0.25">
      <c r="M175" s="269"/>
    </row>
    <row r="176" spans="13:13" s="81" customFormat="1" x14ac:dyDescent="0.25">
      <c r="M176" s="269"/>
    </row>
    <row r="177" spans="13:13" s="81" customFormat="1" x14ac:dyDescent="0.25">
      <c r="M177" s="269"/>
    </row>
    <row r="178" spans="13:13" s="81" customFormat="1" x14ac:dyDescent="0.25">
      <c r="M178" s="269"/>
    </row>
    <row r="179" spans="13:13" s="81" customFormat="1" x14ac:dyDescent="0.25">
      <c r="M179" s="269"/>
    </row>
    <row r="180" spans="13:13" s="81" customFormat="1" x14ac:dyDescent="0.25">
      <c r="M180" s="269"/>
    </row>
    <row r="181" spans="13:13" s="81" customFormat="1" x14ac:dyDescent="0.25">
      <c r="M181" s="269"/>
    </row>
    <row r="182" spans="13:13" s="81" customFormat="1" x14ac:dyDescent="0.25">
      <c r="M182" s="269"/>
    </row>
    <row r="183" spans="13:13" s="81" customFormat="1" x14ac:dyDescent="0.25">
      <c r="M183" s="269"/>
    </row>
    <row r="184" spans="13:13" s="81" customFormat="1" x14ac:dyDescent="0.25">
      <c r="M184" s="269"/>
    </row>
    <row r="185" spans="13:13" s="81" customFormat="1" x14ac:dyDescent="0.25">
      <c r="M185" s="269"/>
    </row>
    <row r="186" spans="13:13" s="81" customFormat="1" x14ac:dyDescent="0.25">
      <c r="M186" s="269"/>
    </row>
    <row r="187" spans="13:13" s="81" customFormat="1" x14ac:dyDescent="0.25">
      <c r="M187" s="269"/>
    </row>
    <row r="188" spans="13:13" s="81" customFormat="1" x14ac:dyDescent="0.25">
      <c r="M188" s="269"/>
    </row>
    <row r="189" spans="13:13" s="81" customFormat="1" x14ac:dyDescent="0.25">
      <c r="M189" s="269"/>
    </row>
    <row r="190" spans="13:13" s="81" customFormat="1" x14ac:dyDescent="0.25">
      <c r="M190" s="269"/>
    </row>
    <row r="191" spans="13:13" s="81" customFormat="1" x14ac:dyDescent="0.25">
      <c r="M191" s="269"/>
    </row>
    <row r="192" spans="13:13" s="81" customFormat="1" x14ac:dyDescent="0.25">
      <c r="M192" s="269"/>
    </row>
    <row r="193" spans="13:13" s="81" customFormat="1" x14ac:dyDescent="0.25">
      <c r="M193" s="269"/>
    </row>
    <row r="194" spans="13:13" s="81" customFormat="1" x14ac:dyDescent="0.25">
      <c r="M194" s="269"/>
    </row>
    <row r="195" spans="13:13" s="81" customFormat="1" x14ac:dyDescent="0.25">
      <c r="M195" s="269"/>
    </row>
    <row r="196" spans="13:13" s="81" customFormat="1" x14ac:dyDescent="0.25">
      <c r="M196" s="269"/>
    </row>
    <row r="197" spans="13:13" s="81" customFormat="1" x14ac:dyDescent="0.25">
      <c r="M197" s="269"/>
    </row>
    <row r="198" spans="13:13" s="81" customFormat="1" x14ac:dyDescent="0.25">
      <c r="M198" s="269"/>
    </row>
    <row r="199" spans="13:13" s="81" customFormat="1" x14ac:dyDescent="0.25">
      <c r="M199" s="269"/>
    </row>
    <row r="200" spans="13:13" s="81" customFormat="1" x14ac:dyDescent="0.25">
      <c r="M200" s="269"/>
    </row>
    <row r="201" spans="13:13" s="81" customFormat="1" x14ac:dyDescent="0.25">
      <c r="M201" s="269"/>
    </row>
    <row r="202" spans="13:13" s="81" customFormat="1" x14ac:dyDescent="0.25">
      <c r="M202" s="269"/>
    </row>
    <row r="203" spans="13:13" s="81" customFormat="1" x14ac:dyDescent="0.25">
      <c r="M203" s="269"/>
    </row>
    <row r="204" spans="13:13" s="81" customFormat="1" x14ac:dyDescent="0.25">
      <c r="M204" s="269"/>
    </row>
    <row r="205" spans="13:13" s="81" customFormat="1" x14ac:dyDescent="0.25">
      <c r="M205" s="269"/>
    </row>
    <row r="206" spans="13:13" s="81" customFormat="1" x14ac:dyDescent="0.25">
      <c r="M206" s="269"/>
    </row>
    <row r="207" spans="13:13" s="81" customFormat="1" x14ac:dyDescent="0.25">
      <c r="M207" s="269"/>
    </row>
    <row r="208" spans="13:13" s="81" customFormat="1" x14ac:dyDescent="0.25">
      <c r="M208" s="269"/>
    </row>
    <row r="209" spans="13:13" s="81" customFormat="1" x14ac:dyDescent="0.25">
      <c r="M209" s="269"/>
    </row>
    <row r="210" spans="13:13" s="81" customFormat="1" x14ac:dyDescent="0.25">
      <c r="M210" s="269"/>
    </row>
    <row r="211" spans="13:13" s="81" customFormat="1" x14ac:dyDescent="0.25">
      <c r="M211" s="269"/>
    </row>
    <row r="212" spans="13:13" s="81" customFormat="1" x14ac:dyDescent="0.25">
      <c r="M212" s="269"/>
    </row>
    <row r="213" spans="13:13" s="81" customFormat="1" x14ac:dyDescent="0.25">
      <c r="M213" s="269"/>
    </row>
    <row r="214" spans="13:13" s="81" customFormat="1" x14ac:dyDescent="0.25">
      <c r="M214" s="269"/>
    </row>
    <row r="215" spans="13:13" s="81" customFormat="1" x14ac:dyDescent="0.25">
      <c r="M215" s="269"/>
    </row>
    <row r="216" spans="13:13" s="81" customFormat="1" x14ac:dyDescent="0.25">
      <c r="M216" s="269"/>
    </row>
    <row r="217" spans="13:13" s="81" customFormat="1" x14ac:dyDescent="0.25">
      <c r="M217" s="269"/>
    </row>
    <row r="218" spans="13:13" s="81" customFormat="1" x14ac:dyDescent="0.25">
      <c r="M218" s="269"/>
    </row>
    <row r="219" spans="13:13" s="81" customFormat="1" x14ac:dyDescent="0.25">
      <c r="M219" s="269"/>
    </row>
    <row r="220" spans="13:13" s="81" customFormat="1" x14ac:dyDescent="0.25">
      <c r="M220" s="269"/>
    </row>
    <row r="221" spans="13:13" s="81" customFormat="1" x14ac:dyDescent="0.25">
      <c r="M221" s="269"/>
    </row>
    <row r="222" spans="13:13" s="81" customFormat="1" x14ac:dyDescent="0.25">
      <c r="M222" s="269"/>
    </row>
    <row r="223" spans="13:13" s="81" customFormat="1" x14ac:dyDescent="0.25">
      <c r="M223" s="269"/>
    </row>
    <row r="224" spans="13:13" s="81" customFormat="1" x14ac:dyDescent="0.25">
      <c r="M224" s="269"/>
    </row>
    <row r="225" spans="13:13" s="81" customFormat="1" x14ac:dyDescent="0.25">
      <c r="M225" s="269"/>
    </row>
    <row r="226" spans="13:13" s="81" customFormat="1" x14ac:dyDescent="0.25">
      <c r="M226" s="269"/>
    </row>
    <row r="227" spans="13:13" s="81" customFormat="1" x14ac:dyDescent="0.25">
      <c r="M227" s="269"/>
    </row>
    <row r="228" spans="13:13" s="81" customFormat="1" x14ac:dyDescent="0.25">
      <c r="M228" s="269"/>
    </row>
    <row r="229" spans="13:13" s="81" customFormat="1" x14ac:dyDescent="0.25">
      <c r="M229" s="269"/>
    </row>
    <row r="230" spans="13:13" s="81" customFormat="1" x14ac:dyDescent="0.25">
      <c r="M230" s="269"/>
    </row>
    <row r="231" spans="13:13" s="81" customFormat="1" x14ac:dyDescent="0.25">
      <c r="M231" s="269"/>
    </row>
    <row r="232" spans="13:13" s="81" customFormat="1" x14ac:dyDescent="0.25">
      <c r="M232" s="269"/>
    </row>
    <row r="233" spans="13:13" s="81" customFormat="1" x14ac:dyDescent="0.25">
      <c r="M233" s="269"/>
    </row>
    <row r="234" spans="13:13" s="81" customFormat="1" x14ac:dyDescent="0.25">
      <c r="M234" s="269"/>
    </row>
    <row r="235" spans="13:13" s="81" customFormat="1" x14ac:dyDescent="0.25">
      <c r="M235" s="269"/>
    </row>
    <row r="236" spans="13:13" s="81" customFormat="1" x14ac:dyDescent="0.25">
      <c r="M236" s="269"/>
    </row>
    <row r="237" spans="13:13" s="81" customFormat="1" x14ac:dyDescent="0.25">
      <c r="M237" s="269"/>
    </row>
    <row r="238" spans="13:13" s="81" customFormat="1" x14ac:dyDescent="0.25">
      <c r="M238" s="269"/>
    </row>
    <row r="239" spans="13:13" s="81" customFormat="1" x14ac:dyDescent="0.25">
      <c r="M239" s="269"/>
    </row>
    <row r="240" spans="13:13" s="81" customFormat="1" x14ac:dyDescent="0.25">
      <c r="M240" s="269"/>
    </row>
    <row r="241" spans="13:13" s="81" customFormat="1" x14ac:dyDescent="0.25">
      <c r="M241" s="269"/>
    </row>
    <row r="242" spans="13:13" s="81" customFormat="1" x14ac:dyDescent="0.25">
      <c r="M242" s="269"/>
    </row>
    <row r="243" spans="13:13" s="81" customFormat="1" x14ac:dyDescent="0.25">
      <c r="M243" s="269"/>
    </row>
    <row r="244" spans="13:13" s="81" customFormat="1" x14ac:dyDescent="0.25">
      <c r="M244" s="269"/>
    </row>
    <row r="245" spans="13:13" s="81" customFormat="1" x14ac:dyDescent="0.25">
      <c r="M245" s="269"/>
    </row>
    <row r="246" spans="13:13" s="81" customFormat="1" x14ac:dyDescent="0.25">
      <c r="M246" s="269"/>
    </row>
    <row r="247" spans="13:13" s="81" customFormat="1" x14ac:dyDescent="0.25">
      <c r="M247" s="269"/>
    </row>
    <row r="248" spans="13:13" s="81" customFormat="1" x14ac:dyDescent="0.25">
      <c r="M248" s="269"/>
    </row>
    <row r="249" spans="13:13" s="81" customFormat="1" x14ac:dyDescent="0.25">
      <c r="M249" s="269"/>
    </row>
    <row r="250" spans="13:13" s="81" customFormat="1" x14ac:dyDescent="0.25">
      <c r="M250" s="269"/>
    </row>
    <row r="251" spans="13:13" s="81" customFormat="1" x14ac:dyDescent="0.25">
      <c r="M251" s="269"/>
    </row>
    <row r="252" spans="13:13" s="81" customFormat="1" x14ac:dyDescent="0.25">
      <c r="M252" s="269"/>
    </row>
    <row r="253" spans="13:13" s="81" customFormat="1" x14ac:dyDescent="0.25">
      <c r="M253" s="269"/>
    </row>
    <row r="254" spans="13:13" s="81" customFormat="1" x14ac:dyDescent="0.25">
      <c r="M254" s="269"/>
    </row>
    <row r="255" spans="13:13" s="81" customFormat="1" x14ac:dyDescent="0.25">
      <c r="M255" s="269"/>
    </row>
    <row r="256" spans="13:13" s="81" customFormat="1" x14ac:dyDescent="0.25">
      <c r="M256" s="269"/>
    </row>
    <row r="257" spans="13:13" s="81" customFormat="1" x14ac:dyDescent="0.25">
      <c r="M257" s="269"/>
    </row>
    <row r="258" spans="13:13" s="81" customFormat="1" x14ac:dyDescent="0.25">
      <c r="M258" s="269"/>
    </row>
    <row r="259" spans="13:13" s="81" customFormat="1" x14ac:dyDescent="0.25">
      <c r="M259" s="269"/>
    </row>
    <row r="260" spans="13:13" s="81" customFormat="1" x14ac:dyDescent="0.25">
      <c r="M260" s="269"/>
    </row>
    <row r="261" spans="13:13" s="81" customFormat="1" x14ac:dyDescent="0.25">
      <c r="M261" s="269"/>
    </row>
    <row r="262" spans="13:13" s="81" customFormat="1" x14ac:dyDescent="0.25">
      <c r="M262" s="269"/>
    </row>
    <row r="263" spans="13:13" s="81" customFormat="1" x14ac:dyDescent="0.25">
      <c r="M263" s="269"/>
    </row>
    <row r="264" spans="13:13" s="81" customFormat="1" x14ac:dyDescent="0.25">
      <c r="M264" s="269"/>
    </row>
    <row r="265" spans="13:13" s="81" customFormat="1" x14ac:dyDescent="0.25">
      <c r="M265" s="269"/>
    </row>
    <row r="266" spans="13:13" s="81" customFormat="1" x14ac:dyDescent="0.25">
      <c r="M266" s="269"/>
    </row>
    <row r="267" spans="13:13" s="81" customFormat="1" x14ac:dyDescent="0.25">
      <c r="M267" s="269"/>
    </row>
    <row r="268" spans="13:13" s="81" customFormat="1" x14ac:dyDescent="0.25">
      <c r="M268" s="269"/>
    </row>
    <row r="269" spans="13:13" s="81" customFormat="1" x14ac:dyDescent="0.25">
      <c r="M269" s="269"/>
    </row>
    <row r="270" spans="13:13" s="81" customFormat="1" x14ac:dyDescent="0.25">
      <c r="M270" s="269"/>
    </row>
    <row r="271" spans="13:13" s="81" customFormat="1" x14ac:dyDescent="0.25">
      <c r="M271" s="269"/>
    </row>
    <row r="272" spans="13:13" s="81" customFormat="1" x14ac:dyDescent="0.25">
      <c r="M272" s="269"/>
    </row>
    <row r="273" spans="13:13" s="81" customFormat="1" x14ac:dyDescent="0.25">
      <c r="M273" s="269"/>
    </row>
    <row r="274" spans="13:13" s="81" customFormat="1" x14ac:dyDescent="0.25">
      <c r="M274" s="269"/>
    </row>
    <row r="275" spans="13:13" s="81" customFormat="1" x14ac:dyDescent="0.25">
      <c r="M275" s="269"/>
    </row>
    <row r="276" spans="13:13" s="81" customFormat="1" x14ac:dyDescent="0.25">
      <c r="M276" s="269"/>
    </row>
    <row r="277" spans="13:13" s="81" customFormat="1" x14ac:dyDescent="0.25">
      <c r="M277" s="269"/>
    </row>
    <row r="278" spans="13:13" s="81" customFormat="1" x14ac:dyDescent="0.25">
      <c r="M278" s="269"/>
    </row>
    <row r="279" spans="13:13" s="81" customFormat="1" x14ac:dyDescent="0.25">
      <c r="M279" s="269"/>
    </row>
    <row r="280" spans="13:13" s="81" customFormat="1" x14ac:dyDescent="0.25">
      <c r="M280" s="269"/>
    </row>
    <row r="281" spans="13:13" s="81" customFormat="1" x14ac:dyDescent="0.25">
      <c r="M281" s="269"/>
    </row>
    <row r="282" spans="13:13" s="81" customFormat="1" x14ac:dyDescent="0.25">
      <c r="M282" s="269"/>
    </row>
    <row r="283" spans="13:13" s="81" customFormat="1" x14ac:dyDescent="0.25">
      <c r="M283" s="269"/>
    </row>
    <row r="284" spans="13:13" s="81" customFormat="1" x14ac:dyDescent="0.25">
      <c r="M284" s="269"/>
    </row>
    <row r="285" spans="13:13" s="81" customFormat="1" x14ac:dyDescent="0.25">
      <c r="M285" s="269"/>
    </row>
    <row r="286" spans="13:13" s="81" customFormat="1" x14ac:dyDescent="0.25">
      <c r="M286" s="269"/>
    </row>
    <row r="287" spans="13:13" s="81" customFormat="1" x14ac:dyDescent="0.25">
      <c r="M287" s="269"/>
    </row>
    <row r="288" spans="13:13" s="81" customFormat="1" x14ac:dyDescent="0.25">
      <c r="M288" s="269"/>
    </row>
    <row r="289" spans="13:13" s="81" customFormat="1" x14ac:dyDescent="0.25">
      <c r="M289" s="269"/>
    </row>
    <row r="290" spans="13:13" s="81" customFormat="1" x14ac:dyDescent="0.25">
      <c r="M290" s="269"/>
    </row>
    <row r="291" spans="13:13" s="81" customFormat="1" x14ac:dyDescent="0.25">
      <c r="M291" s="269"/>
    </row>
    <row r="292" spans="13:13" s="81" customFormat="1" x14ac:dyDescent="0.25">
      <c r="M292" s="269"/>
    </row>
    <row r="293" spans="13:13" s="81" customFormat="1" x14ac:dyDescent="0.25">
      <c r="M293" s="269"/>
    </row>
    <row r="294" spans="13:13" s="81" customFormat="1" x14ac:dyDescent="0.25">
      <c r="M294" s="269"/>
    </row>
    <row r="295" spans="13:13" s="81" customFormat="1" x14ac:dyDescent="0.25">
      <c r="M295" s="269"/>
    </row>
    <row r="296" spans="13:13" s="81" customFormat="1" x14ac:dyDescent="0.25">
      <c r="M296" s="269"/>
    </row>
    <row r="297" spans="13:13" s="81" customFormat="1" x14ac:dyDescent="0.25">
      <c r="M297" s="269"/>
    </row>
    <row r="298" spans="13:13" s="81" customFormat="1" x14ac:dyDescent="0.25">
      <c r="M298" s="269"/>
    </row>
    <row r="299" spans="13:13" s="81" customFormat="1" x14ac:dyDescent="0.25">
      <c r="M299" s="269"/>
    </row>
    <row r="300" spans="13:13" s="81" customFormat="1" x14ac:dyDescent="0.25">
      <c r="M300" s="269"/>
    </row>
    <row r="301" spans="13:13" s="81" customFormat="1" x14ac:dyDescent="0.25">
      <c r="M301" s="269"/>
    </row>
    <row r="302" spans="13:13" s="81" customFormat="1" x14ac:dyDescent="0.25">
      <c r="M302" s="269"/>
    </row>
    <row r="303" spans="13:13" s="81" customFormat="1" x14ac:dyDescent="0.25">
      <c r="M303" s="269"/>
    </row>
    <row r="304" spans="13:13" s="81" customFormat="1" x14ac:dyDescent="0.25">
      <c r="M304" s="269"/>
    </row>
    <row r="305" spans="13:13" s="81" customFormat="1" x14ac:dyDescent="0.25">
      <c r="M305" s="269"/>
    </row>
    <row r="306" spans="13:13" s="81" customFormat="1" x14ac:dyDescent="0.25">
      <c r="M306" s="269"/>
    </row>
    <row r="307" spans="13:13" s="81" customFormat="1" x14ac:dyDescent="0.25">
      <c r="M307" s="269"/>
    </row>
    <row r="308" spans="13:13" s="81" customFormat="1" x14ac:dyDescent="0.25">
      <c r="M308" s="269"/>
    </row>
    <row r="309" spans="13:13" s="81" customFormat="1" x14ac:dyDescent="0.25">
      <c r="M309" s="269"/>
    </row>
    <row r="310" spans="13:13" s="81" customFormat="1" x14ac:dyDescent="0.25">
      <c r="M310" s="269"/>
    </row>
    <row r="311" spans="13:13" s="81" customFormat="1" x14ac:dyDescent="0.25">
      <c r="M311" s="269"/>
    </row>
    <row r="312" spans="13:13" s="81" customFormat="1" x14ac:dyDescent="0.25">
      <c r="M312" s="269"/>
    </row>
    <row r="313" spans="13:13" s="81" customFormat="1" x14ac:dyDescent="0.25">
      <c r="M313" s="269"/>
    </row>
    <row r="314" spans="13:13" s="81" customFormat="1" x14ac:dyDescent="0.25">
      <c r="M314" s="269"/>
    </row>
    <row r="315" spans="13:13" s="81" customFormat="1" x14ac:dyDescent="0.25">
      <c r="M315" s="269"/>
    </row>
    <row r="316" spans="13:13" s="81" customFormat="1" x14ac:dyDescent="0.25">
      <c r="M316" s="269"/>
    </row>
    <row r="317" spans="13:13" s="81" customFormat="1" x14ac:dyDescent="0.25">
      <c r="M317" s="269"/>
    </row>
    <row r="318" spans="13:13" s="81" customFormat="1" x14ac:dyDescent="0.25">
      <c r="M318" s="269"/>
    </row>
    <row r="319" spans="13:13" s="81" customFormat="1" x14ac:dyDescent="0.25">
      <c r="M319" s="269"/>
    </row>
    <row r="320" spans="13:13" s="81" customFormat="1" x14ac:dyDescent="0.25">
      <c r="M320" s="269"/>
    </row>
    <row r="321" spans="13:13" s="81" customFormat="1" x14ac:dyDescent="0.25">
      <c r="M321" s="269"/>
    </row>
    <row r="322" spans="13:13" s="81" customFormat="1" x14ac:dyDescent="0.25">
      <c r="M322" s="269"/>
    </row>
    <row r="323" spans="13:13" s="81" customFormat="1" x14ac:dyDescent="0.25">
      <c r="M323" s="269"/>
    </row>
    <row r="324" spans="13:13" s="81" customFormat="1" x14ac:dyDescent="0.25">
      <c r="M324" s="269"/>
    </row>
    <row r="325" spans="13:13" s="81" customFormat="1" x14ac:dyDescent="0.25">
      <c r="M325" s="269"/>
    </row>
    <row r="326" spans="13:13" s="81" customFormat="1" x14ac:dyDescent="0.25">
      <c r="M326" s="269"/>
    </row>
    <row r="327" spans="13:13" s="81" customFormat="1" x14ac:dyDescent="0.25">
      <c r="M327" s="269"/>
    </row>
    <row r="328" spans="13:13" s="81" customFormat="1" x14ac:dyDescent="0.25">
      <c r="M328" s="269"/>
    </row>
    <row r="329" spans="13:13" s="81" customFormat="1" x14ac:dyDescent="0.25">
      <c r="M329" s="269"/>
    </row>
    <row r="330" spans="13:13" s="81" customFormat="1" x14ac:dyDescent="0.25">
      <c r="M330" s="269"/>
    </row>
    <row r="331" spans="13:13" s="81" customFormat="1" x14ac:dyDescent="0.25">
      <c r="M331" s="269"/>
    </row>
    <row r="332" spans="13:13" s="81" customFormat="1" x14ac:dyDescent="0.25">
      <c r="M332" s="269"/>
    </row>
    <row r="333" spans="13:13" s="81" customFormat="1" x14ac:dyDescent="0.25">
      <c r="M333" s="269"/>
    </row>
    <row r="334" spans="13:13" s="81" customFormat="1" x14ac:dyDescent="0.25">
      <c r="M334" s="269"/>
    </row>
    <row r="335" spans="13:13" s="81" customFormat="1" x14ac:dyDescent="0.25">
      <c r="M335" s="269"/>
    </row>
    <row r="336" spans="13:13" s="81" customFormat="1" x14ac:dyDescent="0.25">
      <c r="M336" s="269"/>
    </row>
    <row r="337" spans="13:13" s="81" customFormat="1" x14ac:dyDescent="0.25">
      <c r="M337" s="269"/>
    </row>
    <row r="338" spans="13:13" s="81" customFormat="1" x14ac:dyDescent="0.25">
      <c r="M338" s="269"/>
    </row>
    <row r="339" spans="13:13" s="81" customFormat="1" x14ac:dyDescent="0.25">
      <c r="M339" s="269"/>
    </row>
    <row r="340" spans="13:13" s="81" customFormat="1" x14ac:dyDescent="0.25">
      <c r="M340" s="269"/>
    </row>
    <row r="341" spans="13:13" s="81" customFormat="1" x14ac:dyDescent="0.25">
      <c r="M341" s="269"/>
    </row>
    <row r="342" spans="13:13" s="81" customFormat="1" x14ac:dyDescent="0.25">
      <c r="M342" s="269"/>
    </row>
    <row r="343" spans="13:13" s="81" customFormat="1" x14ac:dyDescent="0.25">
      <c r="M343" s="269"/>
    </row>
    <row r="344" spans="13:13" s="81" customFormat="1" x14ac:dyDescent="0.25">
      <c r="M344" s="269"/>
    </row>
    <row r="345" spans="13:13" s="81" customFormat="1" x14ac:dyDescent="0.25">
      <c r="M345" s="269"/>
    </row>
    <row r="346" spans="13:13" s="81" customFormat="1" x14ac:dyDescent="0.25">
      <c r="M346" s="269"/>
    </row>
    <row r="347" spans="13:13" s="81" customFormat="1" x14ac:dyDescent="0.25">
      <c r="M347" s="269"/>
    </row>
    <row r="348" spans="13:13" s="81" customFormat="1" x14ac:dyDescent="0.25">
      <c r="M348" s="269"/>
    </row>
    <row r="349" spans="13:13" s="81" customFormat="1" x14ac:dyDescent="0.25">
      <c r="M349" s="269"/>
    </row>
    <row r="350" spans="13:13" s="81" customFormat="1" x14ac:dyDescent="0.25">
      <c r="M350" s="269"/>
    </row>
    <row r="351" spans="13:13" s="81" customFormat="1" x14ac:dyDescent="0.25">
      <c r="M351" s="269"/>
    </row>
    <row r="352" spans="13:13" s="81" customFormat="1" x14ac:dyDescent="0.25">
      <c r="M352" s="269"/>
    </row>
    <row r="353" spans="13:13" s="81" customFormat="1" x14ac:dyDescent="0.25">
      <c r="M353" s="269"/>
    </row>
    <row r="354" spans="13:13" s="81" customFormat="1" x14ac:dyDescent="0.25">
      <c r="M354" s="269"/>
    </row>
    <row r="355" spans="13:13" s="81" customFormat="1" x14ac:dyDescent="0.25">
      <c r="M355" s="269"/>
    </row>
    <row r="356" spans="13:13" s="81" customFormat="1" x14ac:dyDescent="0.25">
      <c r="M356" s="269"/>
    </row>
    <row r="357" spans="13:13" s="81" customFormat="1" x14ac:dyDescent="0.25">
      <c r="M357" s="269"/>
    </row>
    <row r="358" spans="13:13" s="81" customFormat="1" x14ac:dyDescent="0.25">
      <c r="M358" s="269"/>
    </row>
    <row r="359" spans="13:13" s="81" customFormat="1" x14ac:dyDescent="0.25">
      <c r="M359" s="269"/>
    </row>
    <row r="360" spans="13:13" s="81" customFormat="1" x14ac:dyDescent="0.25">
      <c r="M360" s="269"/>
    </row>
    <row r="361" spans="13:13" s="81" customFormat="1" x14ac:dyDescent="0.25">
      <c r="M361" s="269"/>
    </row>
    <row r="362" spans="13:13" s="81" customFormat="1" x14ac:dyDescent="0.25">
      <c r="M362" s="269"/>
    </row>
    <row r="363" spans="13:13" s="81" customFormat="1" x14ac:dyDescent="0.25">
      <c r="M363" s="269"/>
    </row>
    <row r="364" spans="13:13" s="81" customFormat="1" x14ac:dyDescent="0.25">
      <c r="M364" s="269"/>
    </row>
    <row r="365" spans="13:13" s="81" customFormat="1" x14ac:dyDescent="0.25">
      <c r="M365" s="269"/>
    </row>
    <row r="366" spans="13:13" s="81" customFormat="1" x14ac:dyDescent="0.25">
      <c r="M366" s="269"/>
    </row>
    <row r="367" spans="13:13" s="81" customFormat="1" x14ac:dyDescent="0.25">
      <c r="M367" s="269"/>
    </row>
    <row r="368" spans="13:13" s="81" customFormat="1" x14ac:dyDescent="0.25">
      <c r="M368" s="269"/>
    </row>
    <row r="369" spans="13:13" s="81" customFormat="1" x14ac:dyDescent="0.25">
      <c r="M369" s="269"/>
    </row>
    <row r="370" spans="13:13" s="81" customFormat="1" x14ac:dyDescent="0.25">
      <c r="M370" s="269"/>
    </row>
    <row r="371" spans="13:13" s="81" customFormat="1" x14ac:dyDescent="0.25">
      <c r="M371" s="269"/>
    </row>
    <row r="372" spans="13:13" s="81" customFormat="1" x14ac:dyDescent="0.25">
      <c r="M372" s="269"/>
    </row>
    <row r="373" spans="13:13" s="81" customFormat="1" x14ac:dyDescent="0.25">
      <c r="M373" s="269"/>
    </row>
    <row r="374" spans="13:13" s="81" customFormat="1" x14ac:dyDescent="0.25">
      <c r="M374" s="269"/>
    </row>
    <row r="375" spans="13:13" s="81" customFormat="1" x14ac:dyDescent="0.25">
      <c r="M375" s="269"/>
    </row>
    <row r="376" spans="13:13" s="81" customFormat="1" x14ac:dyDescent="0.25">
      <c r="M376" s="269"/>
    </row>
    <row r="377" spans="13:13" s="81" customFormat="1" x14ac:dyDescent="0.25">
      <c r="M377" s="269"/>
    </row>
    <row r="378" spans="13:13" s="81" customFormat="1" x14ac:dyDescent="0.25">
      <c r="M378" s="269"/>
    </row>
    <row r="379" spans="13:13" s="81" customFormat="1" x14ac:dyDescent="0.25">
      <c r="M379" s="269"/>
    </row>
    <row r="380" spans="13:13" s="81" customFormat="1" x14ac:dyDescent="0.25">
      <c r="M380" s="269"/>
    </row>
    <row r="381" spans="13:13" s="81" customFormat="1" x14ac:dyDescent="0.25">
      <c r="M381" s="269"/>
    </row>
    <row r="382" spans="13:13" s="81" customFormat="1" x14ac:dyDescent="0.25">
      <c r="M382" s="269"/>
    </row>
    <row r="383" spans="13:13" s="81" customFormat="1" x14ac:dyDescent="0.25">
      <c r="M383" s="269"/>
    </row>
    <row r="384" spans="13:13" s="81" customFormat="1" x14ac:dyDescent="0.25">
      <c r="M384" s="269"/>
    </row>
    <row r="385" spans="13:13" s="81" customFormat="1" x14ac:dyDescent="0.25">
      <c r="M385" s="269"/>
    </row>
    <row r="386" spans="13:13" s="81" customFormat="1" x14ac:dyDescent="0.25">
      <c r="M386" s="269"/>
    </row>
    <row r="387" spans="13:13" s="81" customFormat="1" x14ac:dyDescent="0.25">
      <c r="M387" s="269"/>
    </row>
    <row r="388" spans="13:13" s="81" customFormat="1" x14ac:dyDescent="0.25">
      <c r="M388" s="269"/>
    </row>
    <row r="389" spans="13:13" s="81" customFormat="1" x14ac:dyDescent="0.25">
      <c r="M389" s="269"/>
    </row>
    <row r="390" spans="13:13" s="81" customFormat="1" x14ac:dyDescent="0.25">
      <c r="M390" s="269"/>
    </row>
    <row r="391" spans="13:13" s="81" customFormat="1" x14ac:dyDescent="0.25">
      <c r="M391" s="269"/>
    </row>
    <row r="392" spans="13:13" s="81" customFormat="1" x14ac:dyDescent="0.25">
      <c r="M392" s="269"/>
    </row>
    <row r="393" spans="13:13" s="81" customFormat="1" x14ac:dyDescent="0.25">
      <c r="M393" s="269"/>
    </row>
    <row r="394" spans="13:13" s="81" customFormat="1" x14ac:dyDescent="0.25">
      <c r="M394" s="269"/>
    </row>
    <row r="395" spans="13:13" s="81" customFormat="1" x14ac:dyDescent="0.25">
      <c r="M395" s="269"/>
    </row>
    <row r="396" spans="13:13" s="81" customFormat="1" x14ac:dyDescent="0.25">
      <c r="M396" s="269"/>
    </row>
    <row r="397" spans="13:13" s="81" customFormat="1" x14ac:dyDescent="0.25">
      <c r="M397" s="269"/>
    </row>
    <row r="398" spans="13:13" s="81" customFormat="1" x14ac:dyDescent="0.25">
      <c r="M398" s="269"/>
    </row>
    <row r="399" spans="13:13" s="81" customFormat="1" x14ac:dyDescent="0.25">
      <c r="M399" s="269"/>
    </row>
    <row r="400" spans="13:13" s="81" customFormat="1" x14ac:dyDescent="0.25">
      <c r="M400" s="269"/>
    </row>
    <row r="401" spans="13:13" s="81" customFormat="1" x14ac:dyDescent="0.25">
      <c r="M401" s="269"/>
    </row>
    <row r="402" spans="13:13" s="81" customFormat="1" x14ac:dyDescent="0.25">
      <c r="M402" s="269"/>
    </row>
    <row r="403" spans="13:13" s="81" customFormat="1" x14ac:dyDescent="0.25">
      <c r="M403" s="269"/>
    </row>
    <row r="404" spans="13:13" s="81" customFormat="1" x14ac:dyDescent="0.25">
      <c r="M404" s="269"/>
    </row>
    <row r="405" spans="13:13" s="81" customFormat="1" x14ac:dyDescent="0.25">
      <c r="M405" s="269"/>
    </row>
    <row r="406" spans="13:13" s="81" customFormat="1" x14ac:dyDescent="0.25">
      <c r="M406" s="269"/>
    </row>
    <row r="407" spans="13:13" s="81" customFormat="1" x14ac:dyDescent="0.25">
      <c r="M407" s="269"/>
    </row>
    <row r="408" spans="13:13" s="81" customFormat="1" x14ac:dyDescent="0.25">
      <c r="M408" s="269"/>
    </row>
    <row r="409" spans="13:13" s="81" customFormat="1" x14ac:dyDescent="0.25">
      <c r="M409" s="269"/>
    </row>
    <row r="410" spans="13:13" s="81" customFormat="1" x14ac:dyDescent="0.25">
      <c r="M410" s="269"/>
    </row>
    <row r="411" spans="13:13" s="81" customFormat="1" x14ac:dyDescent="0.25">
      <c r="M411" s="269"/>
    </row>
    <row r="412" spans="13:13" s="81" customFormat="1" x14ac:dyDescent="0.25">
      <c r="M412" s="269"/>
    </row>
    <row r="413" spans="13:13" s="81" customFormat="1" x14ac:dyDescent="0.25">
      <c r="M413" s="269"/>
    </row>
    <row r="414" spans="13:13" s="81" customFormat="1" x14ac:dyDescent="0.25">
      <c r="M414" s="269"/>
    </row>
    <row r="415" spans="13:13" s="81" customFormat="1" x14ac:dyDescent="0.25">
      <c r="M415" s="269"/>
    </row>
    <row r="416" spans="13:13" s="81" customFormat="1" x14ac:dyDescent="0.25">
      <c r="M416" s="269"/>
    </row>
    <row r="417" spans="13:13" s="81" customFormat="1" x14ac:dyDescent="0.25">
      <c r="M417" s="269"/>
    </row>
    <row r="418" spans="13:13" s="81" customFormat="1" x14ac:dyDescent="0.25">
      <c r="M418" s="269"/>
    </row>
    <row r="419" spans="13:13" s="81" customFormat="1" x14ac:dyDescent="0.25">
      <c r="M419" s="269"/>
    </row>
    <row r="420" spans="13:13" s="81" customFormat="1" x14ac:dyDescent="0.25">
      <c r="M420" s="269"/>
    </row>
    <row r="421" spans="13:13" s="81" customFormat="1" x14ac:dyDescent="0.25">
      <c r="M421" s="269"/>
    </row>
    <row r="422" spans="13:13" s="81" customFormat="1" x14ac:dyDescent="0.25">
      <c r="M422" s="269"/>
    </row>
    <row r="423" spans="13:13" s="81" customFormat="1" x14ac:dyDescent="0.25">
      <c r="M423" s="269"/>
    </row>
    <row r="424" spans="13:13" s="81" customFormat="1" x14ac:dyDescent="0.25">
      <c r="M424" s="269"/>
    </row>
    <row r="425" spans="13:13" s="81" customFormat="1" x14ac:dyDescent="0.25">
      <c r="M425" s="269"/>
    </row>
    <row r="426" spans="13:13" s="81" customFormat="1" x14ac:dyDescent="0.25">
      <c r="M426" s="269"/>
    </row>
    <row r="427" spans="13:13" s="81" customFormat="1" x14ac:dyDescent="0.25">
      <c r="M427" s="269"/>
    </row>
    <row r="428" spans="13:13" s="81" customFormat="1" x14ac:dyDescent="0.25">
      <c r="M428" s="269"/>
    </row>
    <row r="429" spans="13:13" s="81" customFormat="1" x14ac:dyDescent="0.25">
      <c r="M429" s="269"/>
    </row>
    <row r="430" spans="13:13" s="81" customFormat="1" x14ac:dyDescent="0.25">
      <c r="M430" s="269"/>
    </row>
    <row r="431" spans="13:13" s="81" customFormat="1" x14ac:dyDescent="0.25">
      <c r="M431" s="269"/>
    </row>
    <row r="432" spans="13:13" s="81" customFormat="1" x14ac:dyDescent="0.25">
      <c r="M432" s="269"/>
    </row>
    <row r="433" spans="13:13" s="81" customFormat="1" x14ac:dyDescent="0.25">
      <c r="M433" s="269"/>
    </row>
    <row r="434" spans="13:13" s="81" customFormat="1" x14ac:dyDescent="0.25">
      <c r="M434" s="269"/>
    </row>
    <row r="435" spans="13:13" s="81" customFormat="1" x14ac:dyDescent="0.25">
      <c r="M435" s="269"/>
    </row>
    <row r="436" spans="13:13" s="81" customFormat="1" x14ac:dyDescent="0.25">
      <c r="M436" s="269"/>
    </row>
    <row r="437" spans="13:13" s="81" customFormat="1" x14ac:dyDescent="0.25">
      <c r="M437" s="269"/>
    </row>
    <row r="438" spans="13:13" s="81" customFormat="1" x14ac:dyDescent="0.25">
      <c r="M438" s="269"/>
    </row>
    <row r="439" spans="13:13" s="81" customFormat="1" x14ac:dyDescent="0.25">
      <c r="M439" s="269"/>
    </row>
    <row r="440" spans="13:13" s="81" customFormat="1" x14ac:dyDescent="0.25">
      <c r="M440" s="269"/>
    </row>
    <row r="441" spans="13:13" s="81" customFormat="1" x14ac:dyDescent="0.25">
      <c r="M441" s="269"/>
    </row>
    <row r="442" spans="13:13" s="81" customFormat="1" x14ac:dyDescent="0.25">
      <c r="M442" s="269"/>
    </row>
    <row r="443" spans="13:13" s="81" customFormat="1" x14ac:dyDescent="0.25">
      <c r="M443" s="269"/>
    </row>
    <row r="444" spans="13:13" s="81" customFormat="1" x14ac:dyDescent="0.25">
      <c r="M444" s="269"/>
    </row>
    <row r="445" spans="13:13" s="81" customFormat="1" x14ac:dyDescent="0.25">
      <c r="M445" s="269"/>
    </row>
    <row r="446" spans="13:13" s="81" customFormat="1" x14ac:dyDescent="0.25">
      <c r="M446" s="269"/>
    </row>
    <row r="447" spans="13:13" s="81" customFormat="1" x14ac:dyDescent="0.25">
      <c r="M447" s="269"/>
    </row>
    <row r="448" spans="13:13" s="81" customFormat="1" x14ac:dyDescent="0.25">
      <c r="M448" s="269"/>
    </row>
    <row r="449" spans="13:13" s="81" customFormat="1" x14ac:dyDescent="0.25">
      <c r="M449" s="269"/>
    </row>
    <row r="450" spans="13:13" s="81" customFormat="1" x14ac:dyDescent="0.25">
      <c r="M450" s="269"/>
    </row>
    <row r="451" spans="13:13" s="81" customFormat="1" x14ac:dyDescent="0.25">
      <c r="M451" s="269"/>
    </row>
    <row r="452" spans="13:13" s="81" customFormat="1" x14ac:dyDescent="0.25">
      <c r="M452" s="269"/>
    </row>
    <row r="453" spans="13:13" s="81" customFormat="1" x14ac:dyDescent="0.25">
      <c r="M453" s="269"/>
    </row>
    <row r="454" spans="13:13" s="81" customFormat="1" x14ac:dyDescent="0.25">
      <c r="M454" s="269"/>
    </row>
    <row r="455" spans="13:13" s="81" customFormat="1" x14ac:dyDescent="0.25">
      <c r="M455" s="269"/>
    </row>
    <row r="456" spans="13:13" s="81" customFormat="1" x14ac:dyDescent="0.25">
      <c r="M456" s="269"/>
    </row>
    <row r="457" spans="13:13" s="81" customFormat="1" x14ac:dyDescent="0.25">
      <c r="M457" s="269"/>
    </row>
    <row r="458" spans="13:13" s="81" customFormat="1" x14ac:dyDescent="0.25">
      <c r="M458" s="269"/>
    </row>
    <row r="459" spans="13:13" s="81" customFormat="1" x14ac:dyDescent="0.25">
      <c r="M459" s="269"/>
    </row>
    <row r="460" spans="13:13" s="81" customFormat="1" x14ac:dyDescent="0.25">
      <c r="M460" s="269"/>
    </row>
    <row r="461" spans="13:13" s="81" customFormat="1" x14ac:dyDescent="0.25">
      <c r="M461" s="269"/>
    </row>
    <row r="462" spans="13:13" s="81" customFormat="1" x14ac:dyDescent="0.25">
      <c r="M462" s="269"/>
    </row>
    <row r="463" spans="13:13" s="81" customFormat="1" x14ac:dyDescent="0.25">
      <c r="M463" s="269"/>
    </row>
    <row r="464" spans="13:13" s="81" customFormat="1" x14ac:dyDescent="0.25">
      <c r="M464" s="269"/>
    </row>
    <row r="465" spans="13:13" s="81" customFormat="1" x14ac:dyDescent="0.25">
      <c r="M465" s="269"/>
    </row>
    <row r="466" spans="13:13" s="81" customFormat="1" x14ac:dyDescent="0.25">
      <c r="M466" s="269"/>
    </row>
    <row r="467" spans="13:13" s="81" customFormat="1" x14ac:dyDescent="0.25">
      <c r="M467" s="269"/>
    </row>
    <row r="468" spans="13:13" s="81" customFormat="1" x14ac:dyDescent="0.25">
      <c r="M468" s="269"/>
    </row>
    <row r="469" spans="13:13" s="81" customFormat="1" x14ac:dyDescent="0.25">
      <c r="M469" s="269"/>
    </row>
    <row r="470" spans="13:13" s="81" customFormat="1" x14ac:dyDescent="0.25">
      <c r="M470" s="269"/>
    </row>
    <row r="471" spans="13:13" s="81" customFormat="1" x14ac:dyDescent="0.25">
      <c r="M471" s="269"/>
    </row>
    <row r="472" spans="13:13" s="81" customFormat="1" x14ac:dyDescent="0.25">
      <c r="M472" s="269"/>
    </row>
    <row r="473" spans="13:13" s="81" customFormat="1" x14ac:dyDescent="0.25">
      <c r="M473" s="269"/>
    </row>
    <row r="474" spans="13:13" s="81" customFormat="1" x14ac:dyDescent="0.25">
      <c r="M474" s="269"/>
    </row>
    <row r="475" spans="13:13" s="81" customFormat="1" x14ac:dyDescent="0.25">
      <c r="M475" s="269"/>
    </row>
    <row r="476" spans="13:13" s="81" customFormat="1" x14ac:dyDescent="0.25">
      <c r="M476" s="269"/>
    </row>
    <row r="477" spans="13:13" s="81" customFormat="1" x14ac:dyDescent="0.25">
      <c r="M477" s="269"/>
    </row>
    <row r="478" spans="13:13" s="81" customFormat="1" x14ac:dyDescent="0.25">
      <c r="M478" s="269"/>
    </row>
    <row r="479" spans="13:13" s="81" customFormat="1" x14ac:dyDescent="0.25">
      <c r="M479" s="269"/>
    </row>
    <row r="480" spans="13:13" s="81" customFormat="1" x14ac:dyDescent="0.25">
      <c r="M480" s="269"/>
    </row>
    <row r="481" spans="13:13" s="81" customFormat="1" x14ac:dyDescent="0.25">
      <c r="M481" s="269"/>
    </row>
    <row r="482" spans="13:13" s="81" customFormat="1" x14ac:dyDescent="0.25">
      <c r="M482" s="269"/>
    </row>
    <row r="483" spans="13:13" s="81" customFormat="1" x14ac:dyDescent="0.25">
      <c r="M483" s="269"/>
    </row>
    <row r="484" spans="13:13" s="81" customFormat="1" x14ac:dyDescent="0.25">
      <c r="M484" s="269"/>
    </row>
    <row r="485" spans="13:13" s="81" customFormat="1" x14ac:dyDescent="0.25">
      <c r="M485" s="269"/>
    </row>
    <row r="486" spans="13:13" s="81" customFormat="1" x14ac:dyDescent="0.25">
      <c r="M486" s="269"/>
    </row>
    <row r="487" spans="13:13" s="81" customFormat="1" x14ac:dyDescent="0.25">
      <c r="M487" s="269"/>
    </row>
    <row r="488" spans="13:13" s="81" customFormat="1" x14ac:dyDescent="0.25">
      <c r="M488" s="269"/>
    </row>
    <row r="489" spans="13:13" s="81" customFormat="1" x14ac:dyDescent="0.25">
      <c r="M489" s="269"/>
    </row>
    <row r="490" spans="13:13" s="81" customFormat="1" x14ac:dyDescent="0.25">
      <c r="M490" s="269"/>
    </row>
    <row r="491" spans="13:13" s="81" customFormat="1" x14ac:dyDescent="0.25">
      <c r="M491" s="269"/>
    </row>
    <row r="492" spans="13:13" s="81" customFormat="1" x14ac:dyDescent="0.25">
      <c r="M492" s="269"/>
    </row>
    <row r="493" spans="13:13" s="81" customFormat="1" x14ac:dyDescent="0.25">
      <c r="M493" s="269"/>
    </row>
    <row r="494" spans="13:13" s="81" customFormat="1" x14ac:dyDescent="0.25">
      <c r="M494" s="269"/>
    </row>
    <row r="495" spans="13:13" s="81" customFormat="1" x14ac:dyDescent="0.25">
      <c r="M495" s="269"/>
    </row>
    <row r="496" spans="13:13" s="81" customFormat="1" x14ac:dyDescent="0.25">
      <c r="M496" s="269"/>
    </row>
    <row r="497" spans="13:13" s="81" customFormat="1" x14ac:dyDescent="0.25">
      <c r="M497" s="269"/>
    </row>
    <row r="498" spans="13:13" s="81" customFormat="1" x14ac:dyDescent="0.25">
      <c r="M498" s="269"/>
    </row>
    <row r="499" spans="13:13" s="81" customFormat="1" x14ac:dyDescent="0.25">
      <c r="M499" s="269"/>
    </row>
    <row r="500" spans="13:13" s="81" customFormat="1" x14ac:dyDescent="0.25">
      <c r="M500" s="269"/>
    </row>
    <row r="501" spans="13:13" s="81" customFormat="1" x14ac:dyDescent="0.25">
      <c r="M501" s="269"/>
    </row>
    <row r="502" spans="13:13" s="81" customFormat="1" x14ac:dyDescent="0.25">
      <c r="M502" s="269"/>
    </row>
    <row r="503" spans="13:13" s="81" customFormat="1" x14ac:dyDescent="0.25">
      <c r="M503" s="269"/>
    </row>
    <row r="504" spans="13:13" s="81" customFormat="1" x14ac:dyDescent="0.25">
      <c r="M504" s="269"/>
    </row>
    <row r="505" spans="13:13" s="81" customFormat="1" x14ac:dyDescent="0.25">
      <c r="M505" s="269"/>
    </row>
    <row r="506" spans="13:13" s="81" customFormat="1" x14ac:dyDescent="0.25">
      <c r="M506" s="269"/>
    </row>
    <row r="507" spans="13:13" s="81" customFormat="1" x14ac:dyDescent="0.25">
      <c r="M507" s="269"/>
    </row>
    <row r="508" spans="13:13" s="81" customFormat="1" x14ac:dyDescent="0.25">
      <c r="M508" s="269"/>
    </row>
    <row r="509" spans="13:13" s="81" customFormat="1" x14ac:dyDescent="0.25">
      <c r="M509" s="269"/>
    </row>
    <row r="510" spans="13:13" s="81" customFormat="1" x14ac:dyDescent="0.25">
      <c r="M510" s="269"/>
    </row>
    <row r="511" spans="13:13" s="81" customFormat="1" x14ac:dyDescent="0.25">
      <c r="M511" s="269"/>
    </row>
    <row r="512" spans="13:13" s="81" customFormat="1" x14ac:dyDescent="0.25">
      <c r="M512" s="269"/>
    </row>
    <row r="513" spans="13:13" s="81" customFormat="1" x14ac:dyDescent="0.25">
      <c r="M513" s="269"/>
    </row>
    <row r="514" spans="13:13" s="81" customFormat="1" x14ac:dyDescent="0.25">
      <c r="M514" s="269"/>
    </row>
    <row r="515" spans="13:13" s="81" customFormat="1" x14ac:dyDescent="0.25">
      <c r="M515" s="269"/>
    </row>
    <row r="516" spans="13:13" s="81" customFormat="1" x14ac:dyDescent="0.25">
      <c r="M516" s="269"/>
    </row>
    <row r="517" spans="13:13" s="81" customFormat="1" x14ac:dyDescent="0.25">
      <c r="M517" s="269"/>
    </row>
    <row r="518" spans="13:13" s="81" customFormat="1" x14ac:dyDescent="0.25">
      <c r="M518" s="269"/>
    </row>
    <row r="519" spans="13:13" s="81" customFormat="1" x14ac:dyDescent="0.25">
      <c r="M519" s="269"/>
    </row>
    <row r="520" spans="13:13" s="81" customFormat="1" x14ac:dyDescent="0.25">
      <c r="M520" s="269"/>
    </row>
    <row r="521" spans="13:13" s="81" customFormat="1" x14ac:dyDescent="0.25">
      <c r="M521" s="269"/>
    </row>
    <row r="522" spans="13:13" s="81" customFormat="1" x14ac:dyDescent="0.25">
      <c r="M522" s="269"/>
    </row>
    <row r="523" spans="13:13" s="81" customFormat="1" x14ac:dyDescent="0.25">
      <c r="M523" s="269"/>
    </row>
    <row r="524" spans="13:13" s="81" customFormat="1" x14ac:dyDescent="0.25">
      <c r="M524" s="269"/>
    </row>
    <row r="525" spans="13:13" s="81" customFormat="1" x14ac:dyDescent="0.25">
      <c r="M525" s="269"/>
    </row>
    <row r="526" spans="13:13" s="81" customFormat="1" x14ac:dyDescent="0.25">
      <c r="M526" s="269"/>
    </row>
    <row r="527" spans="13:13" s="81" customFormat="1" x14ac:dyDescent="0.25">
      <c r="M527" s="269"/>
    </row>
    <row r="528" spans="13:13" s="81" customFormat="1" x14ac:dyDescent="0.25">
      <c r="M528" s="269"/>
    </row>
    <row r="529" spans="13:13" s="81" customFormat="1" x14ac:dyDescent="0.25">
      <c r="M529" s="269"/>
    </row>
    <row r="530" spans="13:13" s="81" customFormat="1" x14ac:dyDescent="0.25">
      <c r="M530" s="269"/>
    </row>
    <row r="531" spans="13:13" s="81" customFormat="1" x14ac:dyDescent="0.25">
      <c r="M531" s="269"/>
    </row>
    <row r="532" spans="13:13" s="81" customFormat="1" x14ac:dyDescent="0.25">
      <c r="M532" s="269"/>
    </row>
    <row r="533" spans="13:13" s="81" customFormat="1" x14ac:dyDescent="0.25">
      <c r="M533" s="269"/>
    </row>
    <row r="534" spans="13:13" s="81" customFormat="1" x14ac:dyDescent="0.25">
      <c r="M534" s="269"/>
    </row>
    <row r="535" spans="13:13" s="81" customFormat="1" x14ac:dyDescent="0.25">
      <c r="M535" s="269"/>
    </row>
    <row r="536" spans="13:13" s="81" customFormat="1" x14ac:dyDescent="0.25">
      <c r="M536" s="269"/>
    </row>
    <row r="537" spans="13:13" s="81" customFormat="1" x14ac:dyDescent="0.25">
      <c r="M537" s="269"/>
    </row>
    <row r="538" spans="13:13" s="81" customFormat="1" x14ac:dyDescent="0.25">
      <c r="M538" s="269"/>
    </row>
    <row r="539" spans="13:13" s="81" customFormat="1" x14ac:dyDescent="0.25">
      <c r="M539" s="269"/>
    </row>
    <row r="540" spans="13:13" s="81" customFormat="1" x14ac:dyDescent="0.25">
      <c r="M540" s="269"/>
    </row>
    <row r="541" spans="13:13" s="81" customFormat="1" x14ac:dyDescent="0.25">
      <c r="M541" s="269"/>
    </row>
    <row r="542" spans="13:13" s="81" customFormat="1" x14ac:dyDescent="0.25">
      <c r="M542" s="269"/>
    </row>
    <row r="543" spans="13:13" s="81" customFormat="1" x14ac:dyDescent="0.25">
      <c r="M543" s="269"/>
    </row>
    <row r="544" spans="13:13" s="81" customFormat="1" x14ac:dyDescent="0.25">
      <c r="M544" s="269"/>
    </row>
    <row r="545" spans="13:13" s="81" customFormat="1" x14ac:dyDescent="0.25">
      <c r="M545" s="269"/>
    </row>
    <row r="546" spans="13:13" s="81" customFormat="1" x14ac:dyDescent="0.25">
      <c r="M546" s="269"/>
    </row>
    <row r="547" spans="13:13" s="81" customFormat="1" x14ac:dyDescent="0.25">
      <c r="M547" s="269"/>
    </row>
    <row r="548" spans="13:13" s="81" customFormat="1" x14ac:dyDescent="0.25">
      <c r="M548" s="269"/>
    </row>
    <row r="549" spans="13:13" s="81" customFormat="1" x14ac:dyDescent="0.25">
      <c r="M549" s="269"/>
    </row>
    <row r="550" spans="13:13" s="81" customFormat="1" x14ac:dyDescent="0.25">
      <c r="M550" s="269"/>
    </row>
    <row r="551" spans="13:13" s="81" customFormat="1" x14ac:dyDescent="0.25">
      <c r="M551" s="269"/>
    </row>
    <row r="552" spans="13:13" s="81" customFormat="1" x14ac:dyDescent="0.25">
      <c r="M552" s="269"/>
    </row>
    <row r="553" spans="13:13" s="81" customFormat="1" x14ac:dyDescent="0.25">
      <c r="M553" s="269"/>
    </row>
    <row r="554" spans="13:13" s="81" customFormat="1" x14ac:dyDescent="0.25">
      <c r="M554" s="269"/>
    </row>
    <row r="555" spans="13:13" s="81" customFormat="1" x14ac:dyDescent="0.25">
      <c r="M555" s="269"/>
    </row>
    <row r="556" spans="13:13" s="81" customFormat="1" x14ac:dyDescent="0.25">
      <c r="M556" s="269"/>
    </row>
    <row r="557" spans="13:13" s="81" customFormat="1" x14ac:dyDescent="0.25">
      <c r="M557" s="269"/>
    </row>
    <row r="558" spans="13:13" s="81" customFormat="1" x14ac:dyDescent="0.25">
      <c r="M558" s="269"/>
    </row>
    <row r="559" spans="13:13" s="81" customFormat="1" x14ac:dyDescent="0.25">
      <c r="M559" s="269"/>
    </row>
    <row r="560" spans="13:13" s="81" customFormat="1" x14ac:dyDescent="0.25">
      <c r="M560" s="269"/>
    </row>
    <row r="561" spans="13:13" s="81" customFormat="1" x14ac:dyDescent="0.25">
      <c r="M561" s="269"/>
    </row>
    <row r="562" spans="13:13" s="81" customFormat="1" x14ac:dyDescent="0.25">
      <c r="M562" s="269"/>
    </row>
    <row r="563" spans="13:13" s="81" customFormat="1" x14ac:dyDescent="0.25">
      <c r="M563" s="269"/>
    </row>
    <row r="564" spans="13:13" s="81" customFormat="1" x14ac:dyDescent="0.25">
      <c r="M564" s="269"/>
    </row>
    <row r="565" spans="13:13" s="81" customFormat="1" x14ac:dyDescent="0.25">
      <c r="M565" s="269"/>
    </row>
    <row r="566" spans="13:13" s="81" customFormat="1" x14ac:dyDescent="0.25">
      <c r="M566" s="269"/>
    </row>
    <row r="567" spans="13:13" s="81" customFormat="1" x14ac:dyDescent="0.25">
      <c r="M567" s="269"/>
    </row>
    <row r="568" spans="13:13" s="81" customFormat="1" x14ac:dyDescent="0.25">
      <c r="M568" s="269"/>
    </row>
    <row r="569" spans="13:13" s="81" customFormat="1" x14ac:dyDescent="0.25">
      <c r="M569" s="269"/>
    </row>
    <row r="570" spans="13:13" s="81" customFormat="1" x14ac:dyDescent="0.25">
      <c r="M570" s="269"/>
    </row>
    <row r="571" spans="13:13" s="81" customFormat="1" x14ac:dyDescent="0.25">
      <c r="M571" s="269"/>
    </row>
    <row r="572" spans="13:13" s="81" customFormat="1" x14ac:dyDescent="0.25">
      <c r="M572" s="269"/>
    </row>
    <row r="573" spans="13:13" s="81" customFormat="1" x14ac:dyDescent="0.25">
      <c r="M573" s="269"/>
    </row>
    <row r="574" spans="13:13" s="81" customFormat="1" x14ac:dyDescent="0.25">
      <c r="M574" s="269"/>
    </row>
    <row r="575" spans="13:13" s="81" customFormat="1" x14ac:dyDescent="0.25">
      <c r="M575" s="269"/>
    </row>
    <row r="576" spans="13:13" s="81" customFormat="1" x14ac:dyDescent="0.25">
      <c r="M576" s="269"/>
    </row>
    <row r="577" spans="13:13" s="81" customFormat="1" x14ac:dyDescent="0.25">
      <c r="M577" s="269"/>
    </row>
    <row r="578" spans="13:13" s="81" customFormat="1" x14ac:dyDescent="0.25">
      <c r="M578" s="269"/>
    </row>
    <row r="579" spans="13:13" s="81" customFormat="1" x14ac:dyDescent="0.25">
      <c r="M579" s="269"/>
    </row>
    <row r="580" spans="13:13" s="81" customFormat="1" x14ac:dyDescent="0.25">
      <c r="M580" s="269"/>
    </row>
    <row r="581" spans="13:13" s="81" customFormat="1" x14ac:dyDescent="0.25">
      <c r="M581" s="269"/>
    </row>
    <row r="582" spans="13:13" s="81" customFormat="1" x14ac:dyDescent="0.25">
      <c r="M582" s="269"/>
    </row>
    <row r="583" spans="13:13" s="81" customFormat="1" x14ac:dyDescent="0.25">
      <c r="M583" s="269"/>
    </row>
    <row r="584" spans="13:13" s="81" customFormat="1" x14ac:dyDescent="0.25">
      <c r="M584" s="269"/>
    </row>
    <row r="585" spans="13:13" s="81" customFormat="1" x14ac:dyDescent="0.25">
      <c r="M585" s="269"/>
    </row>
    <row r="586" spans="13:13" s="81" customFormat="1" x14ac:dyDescent="0.25">
      <c r="M586" s="269"/>
    </row>
    <row r="587" spans="13:13" s="81" customFormat="1" x14ac:dyDescent="0.25">
      <c r="M587" s="269"/>
    </row>
    <row r="588" spans="13:13" s="81" customFormat="1" x14ac:dyDescent="0.25">
      <c r="M588" s="269"/>
    </row>
    <row r="589" spans="13:13" s="81" customFormat="1" x14ac:dyDescent="0.25">
      <c r="M589" s="269"/>
    </row>
    <row r="590" spans="13:13" s="81" customFormat="1" x14ac:dyDescent="0.25">
      <c r="M590" s="269"/>
    </row>
    <row r="591" spans="13:13" s="81" customFormat="1" x14ac:dyDescent="0.25">
      <c r="M591" s="269"/>
    </row>
    <row r="592" spans="13:13" s="81" customFormat="1" x14ac:dyDescent="0.25">
      <c r="M592" s="269"/>
    </row>
    <row r="593" spans="13:13" s="81" customFormat="1" x14ac:dyDescent="0.25">
      <c r="M593" s="269"/>
    </row>
    <row r="594" spans="13:13" s="81" customFormat="1" x14ac:dyDescent="0.25">
      <c r="M594" s="269"/>
    </row>
    <row r="595" spans="13:13" s="81" customFormat="1" x14ac:dyDescent="0.25">
      <c r="M595" s="269"/>
    </row>
    <row r="596" spans="13:13" s="81" customFormat="1" x14ac:dyDescent="0.25">
      <c r="M596" s="269"/>
    </row>
    <row r="597" spans="13:13" s="81" customFormat="1" x14ac:dyDescent="0.25">
      <c r="M597" s="269"/>
    </row>
    <row r="598" spans="13:13" s="81" customFormat="1" x14ac:dyDescent="0.25">
      <c r="M598" s="269"/>
    </row>
    <row r="599" spans="13:13" s="81" customFormat="1" x14ac:dyDescent="0.25">
      <c r="M599" s="269"/>
    </row>
    <row r="600" spans="13:13" s="81" customFormat="1" x14ac:dyDescent="0.25">
      <c r="M600" s="269"/>
    </row>
    <row r="601" spans="13:13" s="81" customFormat="1" x14ac:dyDescent="0.25">
      <c r="M601" s="269"/>
    </row>
    <row r="602" spans="13:13" s="81" customFormat="1" x14ac:dyDescent="0.25">
      <c r="M602" s="269"/>
    </row>
    <row r="603" spans="13:13" s="81" customFormat="1" x14ac:dyDescent="0.25">
      <c r="M603" s="269"/>
    </row>
    <row r="604" spans="13:13" s="81" customFormat="1" x14ac:dyDescent="0.25">
      <c r="M604" s="269"/>
    </row>
    <row r="605" spans="13:13" s="81" customFormat="1" x14ac:dyDescent="0.25">
      <c r="M605" s="269"/>
    </row>
    <row r="606" spans="13:13" s="81" customFormat="1" x14ac:dyDescent="0.25">
      <c r="M606" s="269"/>
    </row>
    <row r="607" spans="13:13" s="81" customFormat="1" x14ac:dyDescent="0.25">
      <c r="M607" s="269"/>
    </row>
    <row r="608" spans="13:13" s="81" customFormat="1" x14ac:dyDescent="0.25">
      <c r="M608" s="269"/>
    </row>
    <row r="609" spans="13:13" s="81" customFormat="1" x14ac:dyDescent="0.25">
      <c r="M609" s="269"/>
    </row>
    <row r="610" spans="13:13" s="81" customFormat="1" x14ac:dyDescent="0.25">
      <c r="M610" s="269"/>
    </row>
    <row r="611" spans="13:13" s="81" customFormat="1" x14ac:dyDescent="0.25">
      <c r="M611" s="269"/>
    </row>
    <row r="612" spans="13:13" s="81" customFormat="1" x14ac:dyDescent="0.25">
      <c r="M612" s="269"/>
    </row>
    <row r="613" spans="13:13" s="81" customFormat="1" x14ac:dyDescent="0.25">
      <c r="M613" s="269"/>
    </row>
    <row r="614" spans="13:13" s="81" customFormat="1" x14ac:dyDescent="0.25">
      <c r="M614" s="269"/>
    </row>
    <row r="615" spans="13:13" s="81" customFormat="1" x14ac:dyDescent="0.25">
      <c r="M615" s="269"/>
    </row>
    <row r="616" spans="13:13" s="81" customFormat="1" x14ac:dyDescent="0.25">
      <c r="M616" s="269"/>
    </row>
    <row r="617" spans="13:13" s="81" customFormat="1" x14ac:dyDescent="0.25">
      <c r="M617" s="269"/>
    </row>
    <row r="618" spans="13:13" s="81" customFormat="1" x14ac:dyDescent="0.25">
      <c r="M618" s="269"/>
    </row>
    <row r="619" spans="13:13" s="81" customFormat="1" x14ac:dyDescent="0.25">
      <c r="M619" s="269"/>
    </row>
    <row r="620" spans="13:13" s="81" customFormat="1" x14ac:dyDescent="0.25">
      <c r="M620" s="269"/>
    </row>
    <row r="621" spans="13:13" s="81" customFormat="1" x14ac:dyDescent="0.25">
      <c r="M621" s="269"/>
    </row>
    <row r="622" spans="13:13" s="81" customFormat="1" x14ac:dyDescent="0.25">
      <c r="M622" s="269"/>
    </row>
    <row r="623" spans="13:13" s="81" customFormat="1" x14ac:dyDescent="0.25">
      <c r="M623" s="269"/>
    </row>
    <row r="624" spans="13:13" s="81" customFormat="1" x14ac:dyDescent="0.25">
      <c r="M624" s="269"/>
    </row>
    <row r="625" spans="13:13" s="81" customFormat="1" x14ac:dyDescent="0.25">
      <c r="M625" s="269"/>
    </row>
    <row r="626" spans="13:13" s="81" customFormat="1" x14ac:dyDescent="0.25">
      <c r="M626" s="269"/>
    </row>
    <row r="627" spans="13:13" s="81" customFormat="1" x14ac:dyDescent="0.25">
      <c r="M627" s="269"/>
    </row>
    <row r="628" spans="13:13" s="81" customFormat="1" x14ac:dyDescent="0.25">
      <c r="M628" s="269"/>
    </row>
    <row r="629" spans="13:13" s="81" customFormat="1" x14ac:dyDescent="0.25">
      <c r="M629" s="269"/>
    </row>
    <row r="630" spans="13:13" s="81" customFormat="1" x14ac:dyDescent="0.25">
      <c r="M630" s="269"/>
    </row>
    <row r="631" spans="13:13" s="81" customFormat="1" x14ac:dyDescent="0.25">
      <c r="M631" s="269"/>
    </row>
    <row r="632" spans="13:13" s="81" customFormat="1" x14ac:dyDescent="0.25">
      <c r="M632" s="269"/>
    </row>
    <row r="633" spans="13:13" s="81" customFormat="1" x14ac:dyDescent="0.25">
      <c r="M633" s="269"/>
    </row>
    <row r="634" spans="13:13" s="81" customFormat="1" x14ac:dyDescent="0.25">
      <c r="M634" s="269"/>
    </row>
    <row r="635" spans="13:13" s="81" customFormat="1" x14ac:dyDescent="0.25">
      <c r="M635" s="269"/>
    </row>
    <row r="636" spans="13:13" s="81" customFormat="1" x14ac:dyDescent="0.25">
      <c r="M636" s="269"/>
    </row>
    <row r="637" spans="13:13" s="81" customFormat="1" x14ac:dyDescent="0.25">
      <c r="M637" s="269"/>
    </row>
    <row r="638" spans="13:13" s="81" customFormat="1" x14ac:dyDescent="0.25">
      <c r="M638" s="269"/>
    </row>
    <row r="639" spans="13:13" s="81" customFormat="1" x14ac:dyDescent="0.25">
      <c r="M639" s="269"/>
    </row>
    <row r="640" spans="13:13" s="81" customFormat="1" x14ac:dyDescent="0.25">
      <c r="M640" s="269"/>
    </row>
    <row r="641" spans="13:13" s="81" customFormat="1" x14ac:dyDescent="0.25">
      <c r="M641" s="269"/>
    </row>
    <row r="642" spans="13:13" s="81" customFormat="1" x14ac:dyDescent="0.25">
      <c r="M642" s="269"/>
    </row>
    <row r="643" spans="13:13" s="81" customFormat="1" x14ac:dyDescent="0.25">
      <c r="M643" s="269"/>
    </row>
    <row r="644" spans="13:13" s="81" customFormat="1" x14ac:dyDescent="0.25">
      <c r="M644" s="269"/>
    </row>
    <row r="645" spans="13:13" s="81" customFormat="1" x14ac:dyDescent="0.25">
      <c r="M645" s="269"/>
    </row>
    <row r="646" spans="13:13" s="81" customFormat="1" x14ac:dyDescent="0.25">
      <c r="M646" s="269"/>
    </row>
    <row r="647" spans="13:13" s="81" customFormat="1" x14ac:dyDescent="0.25">
      <c r="M647" s="269"/>
    </row>
    <row r="648" spans="13:13" s="81" customFormat="1" x14ac:dyDescent="0.25">
      <c r="M648" s="269"/>
    </row>
    <row r="649" spans="13:13" s="81" customFormat="1" x14ac:dyDescent="0.25">
      <c r="M649" s="269"/>
    </row>
    <row r="650" spans="13:13" s="81" customFormat="1" x14ac:dyDescent="0.25">
      <c r="M650" s="269"/>
    </row>
    <row r="651" spans="13:13" s="81" customFormat="1" x14ac:dyDescent="0.25">
      <c r="M651" s="269"/>
    </row>
    <row r="652" spans="13:13" s="81" customFormat="1" x14ac:dyDescent="0.25">
      <c r="M652" s="269"/>
    </row>
    <row r="653" spans="13:13" s="81" customFormat="1" x14ac:dyDescent="0.25">
      <c r="M653" s="269"/>
    </row>
    <row r="654" spans="13:13" s="81" customFormat="1" x14ac:dyDescent="0.25">
      <c r="M654" s="269"/>
    </row>
    <row r="655" spans="13:13" s="81" customFormat="1" x14ac:dyDescent="0.25">
      <c r="M655" s="269"/>
    </row>
    <row r="656" spans="13:13" s="81" customFormat="1" x14ac:dyDescent="0.25">
      <c r="M656" s="269"/>
    </row>
    <row r="657" spans="13:13" s="81" customFormat="1" x14ac:dyDescent="0.25">
      <c r="M657" s="269"/>
    </row>
    <row r="658" spans="13:13" s="81" customFormat="1" x14ac:dyDescent="0.25">
      <c r="M658" s="269"/>
    </row>
    <row r="659" spans="13:13" s="81" customFormat="1" x14ac:dyDescent="0.25">
      <c r="M659" s="269"/>
    </row>
    <row r="660" spans="13:13" s="81" customFormat="1" x14ac:dyDescent="0.25">
      <c r="M660" s="269"/>
    </row>
    <row r="661" spans="13:13" s="81" customFormat="1" x14ac:dyDescent="0.25">
      <c r="M661" s="269"/>
    </row>
    <row r="662" spans="13:13" s="81" customFormat="1" x14ac:dyDescent="0.25">
      <c r="M662" s="269"/>
    </row>
    <row r="663" spans="13:13" s="81" customFormat="1" x14ac:dyDescent="0.25">
      <c r="M663" s="269"/>
    </row>
    <row r="664" spans="13:13" s="81" customFormat="1" x14ac:dyDescent="0.25">
      <c r="M664" s="269"/>
    </row>
    <row r="665" spans="13:13" s="81" customFormat="1" x14ac:dyDescent="0.25">
      <c r="M665" s="269"/>
    </row>
    <row r="666" spans="13:13" s="81" customFormat="1" x14ac:dyDescent="0.25">
      <c r="M666" s="269"/>
    </row>
    <row r="667" spans="13:13" s="81" customFormat="1" x14ac:dyDescent="0.25">
      <c r="M667" s="269"/>
    </row>
    <row r="668" spans="13:13" s="81" customFormat="1" x14ac:dyDescent="0.25">
      <c r="M668" s="269"/>
    </row>
    <row r="669" spans="13:13" s="81" customFormat="1" x14ac:dyDescent="0.25">
      <c r="M669" s="269"/>
    </row>
    <row r="670" spans="13:13" s="81" customFormat="1" x14ac:dyDescent="0.25">
      <c r="M670" s="269"/>
    </row>
    <row r="671" spans="13:13" s="81" customFormat="1" x14ac:dyDescent="0.25">
      <c r="M671" s="269"/>
    </row>
    <row r="672" spans="13:13" s="81" customFormat="1" x14ac:dyDescent="0.25">
      <c r="M672" s="269"/>
    </row>
    <row r="673" spans="13:13" s="81" customFormat="1" x14ac:dyDescent="0.25">
      <c r="M673" s="269"/>
    </row>
    <row r="674" spans="13:13" s="81" customFormat="1" x14ac:dyDescent="0.25">
      <c r="M674" s="269"/>
    </row>
    <row r="675" spans="13:13" s="81" customFormat="1" x14ac:dyDescent="0.25">
      <c r="M675" s="269"/>
    </row>
    <row r="676" spans="13:13" s="81" customFormat="1" x14ac:dyDescent="0.25">
      <c r="M676" s="269"/>
    </row>
    <row r="677" spans="13:13" s="81" customFormat="1" x14ac:dyDescent="0.25">
      <c r="M677" s="269"/>
    </row>
    <row r="678" spans="13:13" s="81" customFormat="1" x14ac:dyDescent="0.25">
      <c r="M678" s="269"/>
    </row>
    <row r="679" spans="13:13" s="81" customFormat="1" x14ac:dyDescent="0.25">
      <c r="M679" s="269"/>
    </row>
    <row r="680" spans="13:13" s="81" customFormat="1" x14ac:dyDescent="0.25">
      <c r="M680" s="269"/>
    </row>
    <row r="681" spans="13:13" s="81" customFormat="1" x14ac:dyDescent="0.25">
      <c r="M681" s="269"/>
    </row>
    <row r="682" spans="13:13" s="81" customFormat="1" x14ac:dyDescent="0.25">
      <c r="M682" s="269"/>
    </row>
    <row r="683" spans="13:13" s="81" customFormat="1" x14ac:dyDescent="0.25">
      <c r="M683" s="269"/>
    </row>
    <row r="684" spans="13:13" s="81" customFormat="1" x14ac:dyDescent="0.25">
      <c r="M684" s="269"/>
    </row>
    <row r="685" spans="13:13" s="81" customFormat="1" x14ac:dyDescent="0.25">
      <c r="M685" s="269"/>
    </row>
    <row r="686" spans="13:13" s="81" customFormat="1" x14ac:dyDescent="0.25">
      <c r="M686" s="269"/>
    </row>
    <row r="687" spans="13:13" s="81" customFormat="1" x14ac:dyDescent="0.25">
      <c r="M687" s="269"/>
    </row>
    <row r="688" spans="13:13" s="81" customFormat="1" x14ac:dyDescent="0.25">
      <c r="M688" s="269"/>
    </row>
    <row r="689" spans="13:13" s="81" customFormat="1" x14ac:dyDescent="0.25">
      <c r="M689" s="269"/>
    </row>
    <row r="690" spans="13:13" s="81" customFormat="1" x14ac:dyDescent="0.25">
      <c r="M690" s="269"/>
    </row>
    <row r="691" spans="13:13" s="81" customFormat="1" x14ac:dyDescent="0.25">
      <c r="M691" s="269"/>
    </row>
    <row r="692" spans="13:13" s="81" customFormat="1" x14ac:dyDescent="0.25">
      <c r="M692" s="269"/>
    </row>
    <row r="693" spans="13:13" s="81" customFormat="1" x14ac:dyDescent="0.25">
      <c r="M693" s="269"/>
    </row>
    <row r="694" spans="13:13" s="81" customFormat="1" x14ac:dyDescent="0.25">
      <c r="M694" s="269"/>
    </row>
    <row r="695" spans="13:13" s="81" customFormat="1" x14ac:dyDescent="0.25">
      <c r="M695" s="269"/>
    </row>
    <row r="696" spans="13:13" s="81" customFormat="1" x14ac:dyDescent="0.25">
      <c r="M696" s="269"/>
    </row>
    <row r="697" spans="13:13" s="81" customFormat="1" x14ac:dyDescent="0.25">
      <c r="M697" s="269"/>
    </row>
    <row r="698" spans="13:13" s="81" customFormat="1" x14ac:dyDescent="0.25">
      <c r="M698" s="269"/>
    </row>
    <row r="699" spans="13:13" s="81" customFormat="1" x14ac:dyDescent="0.25">
      <c r="M699" s="269"/>
    </row>
    <row r="700" spans="13:13" s="81" customFormat="1" x14ac:dyDescent="0.25">
      <c r="M700" s="269"/>
    </row>
    <row r="701" spans="13:13" s="81" customFormat="1" x14ac:dyDescent="0.25">
      <c r="M701" s="269"/>
    </row>
    <row r="702" spans="13:13" s="81" customFormat="1" x14ac:dyDescent="0.25">
      <c r="M702" s="269"/>
    </row>
    <row r="703" spans="13:13" s="81" customFormat="1" x14ac:dyDescent="0.25">
      <c r="M703" s="269"/>
    </row>
    <row r="704" spans="13:13" s="81" customFormat="1" x14ac:dyDescent="0.25">
      <c r="M704" s="269"/>
    </row>
    <row r="705" spans="13:13" s="81" customFormat="1" x14ac:dyDescent="0.25">
      <c r="M705" s="269"/>
    </row>
    <row r="706" spans="13:13" s="81" customFormat="1" x14ac:dyDescent="0.25">
      <c r="M706" s="269"/>
    </row>
    <row r="707" spans="13:13" s="81" customFormat="1" x14ac:dyDescent="0.25">
      <c r="M707" s="269"/>
    </row>
    <row r="708" spans="13:13" s="81" customFormat="1" x14ac:dyDescent="0.25">
      <c r="M708" s="269"/>
    </row>
    <row r="709" spans="13:13" s="81" customFormat="1" x14ac:dyDescent="0.25">
      <c r="M709" s="269"/>
    </row>
    <row r="710" spans="13:13" s="81" customFormat="1" x14ac:dyDescent="0.25">
      <c r="M710" s="269"/>
    </row>
    <row r="711" spans="13:13" s="81" customFormat="1" x14ac:dyDescent="0.25">
      <c r="M711" s="269"/>
    </row>
    <row r="712" spans="13:13" s="81" customFormat="1" x14ac:dyDescent="0.25">
      <c r="M712" s="269"/>
    </row>
    <row r="713" spans="13:13" s="81" customFormat="1" x14ac:dyDescent="0.25">
      <c r="M713" s="269"/>
    </row>
    <row r="714" spans="13:13" s="81" customFormat="1" x14ac:dyDescent="0.25">
      <c r="M714" s="269"/>
    </row>
    <row r="715" spans="13:13" s="81" customFormat="1" x14ac:dyDescent="0.25">
      <c r="M715" s="269"/>
    </row>
    <row r="716" spans="13:13" s="81" customFormat="1" x14ac:dyDescent="0.25">
      <c r="M716" s="269"/>
    </row>
    <row r="717" spans="13:13" s="81" customFormat="1" x14ac:dyDescent="0.25">
      <c r="M717" s="269"/>
    </row>
    <row r="718" spans="13:13" s="81" customFormat="1" x14ac:dyDescent="0.25">
      <c r="M718" s="269"/>
    </row>
    <row r="719" spans="13:13" s="81" customFormat="1" x14ac:dyDescent="0.25">
      <c r="M719" s="269"/>
    </row>
    <row r="720" spans="13:13" s="81" customFormat="1" x14ac:dyDescent="0.25">
      <c r="M720" s="269"/>
    </row>
    <row r="721" spans="13:13" s="81" customFormat="1" x14ac:dyDescent="0.25">
      <c r="M721" s="269"/>
    </row>
    <row r="722" spans="13:13" s="81" customFormat="1" x14ac:dyDescent="0.25">
      <c r="M722" s="269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Blad29">
    <tabColor rgb="FF00B050"/>
    <pageSetUpPr fitToPage="1"/>
  </sheetPr>
  <dimension ref="A1:ET780"/>
  <sheetViews>
    <sheetView zoomScale="80" zoomScaleNormal="80" workbookViewId="0">
      <selection activeCell="C8" sqref="C8:W23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23" width="11.7109375" style="63" customWidth="1"/>
    <col min="24" max="24" width="11.42578125" style="269" customWidth="1"/>
    <col min="25" max="150" width="11.42578125" style="81" customWidth="1"/>
    <col min="151" max="16384" width="11.42578125" style="63"/>
  </cols>
  <sheetData>
    <row r="1" spans="2:24" s="81" customFormat="1" ht="15.75" thickBot="1" x14ac:dyDescent="0.3">
      <c r="X1" s="269"/>
    </row>
    <row r="2" spans="2:24" ht="21.95" customHeight="1" thickTop="1" thickBot="1" x14ac:dyDescent="0.3">
      <c r="B2" s="287" t="s">
        <v>306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2:24" ht="21.95" customHeight="1" thickTop="1" thickBot="1" x14ac:dyDescent="0.3">
      <c r="B3" s="290" t="s">
        <v>252</v>
      </c>
      <c r="C3" s="301" t="s">
        <v>35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2" t="s">
        <v>31</v>
      </c>
      <c r="W3" s="303"/>
    </row>
    <row r="4" spans="2:24" ht="21.95" customHeight="1" thickTop="1" thickBot="1" x14ac:dyDescent="0.3">
      <c r="B4" s="361"/>
      <c r="C4" s="335" t="s">
        <v>36</v>
      </c>
      <c r="D4" s="362"/>
      <c r="E4" s="362"/>
      <c r="F4" s="362"/>
      <c r="G4" s="362"/>
      <c r="H4" s="362"/>
      <c r="I4" s="362"/>
      <c r="J4" s="362"/>
      <c r="K4" s="363"/>
      <c r="L4" s="335" t="s">
        <v>37</v>
      </c>
      <c r="M4" s="301"/>
      <c r="N4" s="301"/>
      <c r="O4" s="301"/>
      <c r="P4" s="301"/>
      <c r="Q4" s="301"/>
      <c r="R4" s="301"/>
      <c r="S4" s="301"/>
      <c r="T4" s="301"/>
      <c r="U4" s="311"/>
      <c r="V4" s="312"/>
      <c r="W4" s="313"/>
    </row>
    <row r="5" spans="2:24" ht="21.95" customHeight="1" thickTop="1" thickBot="1" x14ac:dyDescent="0.3">
      <c r="B5" s="361"/>
      <c r="C5" s="335" t="s">
        <v>81</v>
      </c>
      <c r="D5" s="301"/>
      <c r="E5" s="301"/>
      <c r="F5" s="301"/>
      <c r="G5" s="301"/>
      <c r="H5" s="301"/>
      <c r="I5" s="311"/>
      <c r="J5" s="293" t="s">
        <v>31</v>
      </c>
      <c r="K5" s="278"/>
      <c r="L5" s="335" t="s">
        <v>81</v>
      </c>
      <c r="M5" s="301"/>
      <c r="N5" s="301"/>
      <c r="O5" s="301"/>
      <c r="P5" s="301"/>
      <c r="Q5" s="301"/>
      <c r="R5" s="301"/>
      <c r="S5" s="301"/>
      <c r="T5" s="293" t="s">
        <v>31</v>
      </c>
      <c r="U5" s="278"/>
      <c r="V5" s="312"/>
      <c r="W5" s="313"/>
    </row>
    <row r="6" spans="2:24" ht="21.95" customHeight="1" thickTop="1" x14ac:dyDescent="0.25">
      <c r="B6" s="361"/>
      <c r="C6" s="293" t="s">
        <v>33</v>
      </c>
      <c r="D6" s="294"/>
      <c r="E6" s="277" t="s">
        <v>193</v>
      </c>
      <c r="F6" s="294"/>
      <c r="G6" s="277" t="s">
        <v>51</v>
      </c>
      <c r="H6" s="294"/>
      <c r="I6" s="240" t="s">
        <v>34</v>
      </c>
      <c r="J6" s="355"/>
      <c r="K6" s="358"/>
      <c r="L6" s="293" t="s">
        <v>33</v>
      </c>
      <c r="M6" s="294"/>
      <c r="N6" s="277" t="s">
        <v>193</v>
      </c>
      <c r="O6" s="294"/>
      <c r="P6" s="277" t="s">
        <v>51</v>
      </c>
      <c r="Q6" s="294"/>
      <c r="R6" s="354" t="s">
        <v>34</v>
      </c>
      <c r="S6" s="354"/>
      <c r="T6" s="355"/>
      <c r="U6" s="358"/>
      <c r="V6" s="312"/>
      <c r="W6" s="313"/>
    </row>
    <row r="7" spans="2:24" ht="21.95" customHeight="1" thickBot="1" x14ac:dyDescent="0.3">
      <c r="B7" s="331"/>
      <c r="C7" s="255" t="s">
        <v>4</v>
      </c>
      <c r="D7" s="256" t="s">
        <v>5</v>
      </c>
      <c r="E7" s="257" t="s">
        <v>4</v>
      </c>
      <c r="F7" s="256" t="s">
        <v>5</v>
      </c>
      <c r="G7" s="257" t="s">
        <v>4</v>
      </c>
      <c r="H7" s="256" t="s">
        <v>5</v>
      </c>
      <c r="I7" s="259" t="s">
        <v>4</v>
      </c>
      <c r="J7" s="255" t="s">
        <v>4</v>
      </c>
      <c r="K7" s="259" t="s">
        <v>5</v>
      </c>
      <c r="L7" s="255" t="s">
        <v>4</v>
      </c>
      <c r="M7" s="256" t="s">
        <v>5</v>
      </c>
      <c r="N7" s="257" t="s">
        <v>4</v>
      </c>
      <c r="O7" s="256" t="s">
        <v>5</v>
      </c>
      <c r="P7" s="257" t="s">
        <v>4</v>
      </c>
      <c r="Q7" s="256" t="s">
        <v>5</v>
      </c>
      <c r="R7" s="257" t="s">
        <v>4</v>
      </c>
      <c r="S7" s="258" t="s">
        <v>5</v>
      </c>
      <c r="T7" s="255" t="s">
        <v>4</v>
      </c>
      <c r="U7" s="259" t="s">
        <v>5</v>
      </c>
      <c r="V7" s="255" t="s">
        <v>4</v>
      </c>
      <c r="W7" s="259" t="s">
        <v>5</v>
      </c>
    </row>
    <row r="8" spans="2:24" ht="21.95" customHeight="1" thickTop="1" thickBot="1" x14ac:dyDescent="0.3">
      <c r="B8" s="200" t="s">
        <v>102</v>
      </c>
      <c r="C8" s="201">
        <v>369</v>
      </c>
      <c r="D8" s="202">
        <v>6.377462841341168E-2</v>
      </c>
      <c r="E8" s="203">
        <v>785</v>
      </c>
      <c r="F8" s="202">
        <v>9.350804050029779E-2</v>
      </c>
      <c r="G8" s="203">
        <v>55</v>
      </c>
      <c r="H8" s="202">
        <v>9.4501718213058417E-2</v>
      </c>
      <c r="I8" s="212">
        <v>0</v>
      </c>
      <c r="J8" s="201">
        <v>1209</v>
      </c>
      <c r="K8" s="209">
        <v>8.1893923999187157E-2</v>
      </c>
      <c r="L8" s="201">
        <v>423</v>
      </c>
      <c r="M8" s="202">
        <v>0.10249575963169373</v>
      </c>
      <c r="N8" s="203">
        <v>1757</v>
      </c>
      <c r="O8" s="202">
        <v>0.1548972934849687</v>
      </c>
      <c r="P8" s="203">
        <v>118</v>
      </c>
      <c r="Q8" s="202">
        <v>0.16619718309859155</v>
      </c>
      <c r="R8" s="210">
        <v>1</v>
      </c>
      <c r="S8" s="204">
        <v>0.33333333333333331</v>
      </c>
      <c r="T8" s="201">
        <v>2299</v>
      </c>
      <c r="U8" s="209">
        <v>0.14206265834517703</v>
      </c>
      <c r="V8" s="201">
        <v>3508</v>
      </c>
      <c r="W8" s="209">
        <v>0.11335875395850836</v>
      </c>
      <c r="X8" s="270"/>
    </row>
    <row r="9" spans="2:24" ht="21.95" customHeight="1" thickTop="1" x14ac:dyDescent="0.25">
      <c r="B9" s="206" t="s">
        <v>103</v>
      </c>
      <c r="C9" s="87">
        <v>340</v>
      </c>
      <c r="D9" s="88">
        <v>5.8762530245419976E-2</v>
      </c>
      <c r="E9" s="89">
        <v>668</v>
      </c>
      <c r="F9" s="88">
        <v>7.9571173317450866E-2</v>
      </c>
      <c r="G9" s="89">
        <v>31</v>
      </c>
      <c r="H9" s="88">
        <v>5.3264604810996562E-2</v>
      </c>
      <c r="I9" s="138">
        <v>0</v>
      </c>
      <c r="J9" s="213">
        <v>1039</v>
      </c>
      <c r="K9" s="109">
        <v>7.0378649326017742E-2</v>
      </c>
      <c r="L9" s="87">
        <v>427</v>
      </c>
      <c r="M9" s="88">
        <v>0.10346498667312819</v>
      </c>
      <c r="N9" s="89">
        <v>1310</v>
      </c>
      <c r="O9" s="88">
        <v>0.11548972934849687</v>
      </c>
      <c r="P9" s="89">
        <v>45</v>
      </c>
      <c r="Q9" s="88">
        <v>6.3380281690140844E-2</v>
      </c>
      <c r="R9" s="137">
        <v>0</v>
      </c>
      <c r="S9" s="90">
        <v>0</v>
      </c>
      <c r="T9" s="213">
        <v>1782</v>
      </c>
      <c r="U9" s="109">
        <v>0.11011555335846258</v>
      </c>
      <c r="V9" s="213">
        <v>2821</v>
      </c>
      <c r="W9" s="109">
        <v>9.1158792735733213E-2</v>
      </c>
      <c r="X9" s="270"/>
    </row>
    <row r="10" spans="2:24" ht="21.95" customHeight="1" x14ac:dyDescent="0.25">
      <c r="B10" s="206" t="s">
        <v>104</v>
      </c>
      <c r="C10" s="87">
        <v>227</v>
      </c>
      <c r="D10" s="88">
        <v>3.923263048738334E-2</v>
      </c>
      <c r="E10" s="89">
        <v>313</v>
      </c>
      <c r="F10" s="88">
        <v>5.4096094020048391E-2</v>
      </c>
      <c r="G10" s="89">
        <v>7</v>
      </c>
      <c r="H10" s="88">
        <v>1.2098167991704113E-3</v>
      </c>
      <c r="I10" s="138">
        <v>0</v>
      </c>
      <c r="J10" s="213">
        <v>547</v>
      </c>
      <c r="K10" s="109">
        <v>9.4538541306602136E-2</v>
      </c>
      <c r="L10" s="87">
        <v>197</v>
      </c>
      <c r="M10" s="88">
        <v>3.4047701348081577E-2</v>
      </c>
      <c r="N10" s="89">
        <v>441</v>
      </c>
      <c r="O10" s="88">
        <v>7.6218458347735912E-2</v>
      </c>
      <c r="P10" s="89">
        <v>11</v>
      </c>
      <c r="Q10" s="88">
        <v>1.9011406844106464E-3</v>
      </c>
      <c r="R10" s="137">
        <v>0</v>
      </c>
      <c r="S10" s="90">
        <v>0</v>
      </c>
      <c r="T10" s="213">
        <v>649</v>
      </c>
      <c r="U10" s="109">
        <v>4.010381264289687E-2</v>
      </c>
      <c r="V10" s="213">
        <v>1196</v>
      </c>
      <c r="W10" s="109">
        <v>3.8647967427131134E-2</v>
      </c>
      <c r="X10" s="270"/>
    </row>
    <row r="11" spans="2:24" ht="21.95" customHeight="1" x14ac:dyDescent="0.25">
      <c r="B11" s="206" t="s">
        <v>105</v>
      </c>
      <c r="C11" s="87">
        <v>428</v>
      </c>
      <c r="D11" s="88">
        <v>7.3971655720705146E-2</v>
      </c>
      <c r="E11" s="89">
        <v>731</v>
      </c>
      <c r="F11" s="88">
        <v>8.7075640262060744E-2</v>
      </c>
      <c r="G11" s="89">
        <v>23</v>
      </c>
      <c r="H11" s="88">
        <v>3.951890034364261E-2</v>
      </c>
      <c r="I11" s="138">
        <v>0</v>
      </c>
      <c r="J11" s="213">
        <v>1182</v>
      </c>
      <c r="K11" s="109">
        <v>8.0065027433448482E-2</v>
      </c>
      <c r="L11" s="87">
        <v>383</v>
      </c>
      <c r="M11" s="88">
        <v>9.2803489217349169E-2</v>
      </c>
      <c r="N11" s="89">
        <v>1078</v>
      </c>
      <c r="O11" s="88">
        <v>9.5036586440976817E-2</v>
      </c>
      <c r="P11" s="89">
        <v>42</v>
      </c>
      <c r="Q11" s="88">
        <v>5.9154929577464786E-2</v>
      </c>
      <c r="R11" s="137">
        <v>0</v>
      </c>
      <c r="S11" s="90">
        <v>0</v>
      </c>
      <c r="T11" s="213">
        <v>1503</v>
      </c>
      <c r="U11" s="109">
        <v>9.2875239448804298E-2</v>
      </c>
      <c r="V11" s="213">
        <v>2685</v>
      </c>
      <c r="W11" s="109">
        <v>8.676404058682867E-2</v>
      </c>
      <c r="X11" s="270"/>
    </row>
    <row r="12" spans="2:24" ht="21.95" customHeight="1" x14ac:dyDescent="0.25">
      <c r="B12" s="206" t="s">
        <v>106</v>
      </c>
      <c r="C12" s="87">
        <v>152</v>
      </c>
      <c r="D12" s="88">
        <v>2.6270307639128933E-2</v>
      </c>
      <c r="E12" s="89">
        <v>283</v>
      </c>
      <c r="F12" s="88">
        <v>3.3710541989279336E-2</v>
      </c>
      <c r="G12" s="89">
        <v>14</v>
      </c>
      <c r="H12" s="88">
        <v>2.4054982817869417E-2</v>
      </c>
      <c r="I12" s="138">
        <v>0</v>
      </c>
      <c r="J12" s="213">
        <v>449</v>
      </c>
      <c r="K12" s="109">
        <v>3.0413872519135677E-2</v>
      </c>
      <c r="L12" s="87">
        <v>212</v>
      </c>
      <c r="M12" s="88">
        <v>5.1369033196026169E-2</v>
      </c>
      <c r="N12" s="89">
        <v>640</v>
      </c>
      <c r="O12" s="88">
        <v>5.642246319315878E-2</v>
      </c>
      <c r="P12" s="89">
        <v>20</v>
      </c>
      <c r="Q12" s="88">
        <v>2.8169014084507043E-2</v>
      </c>
      <c r="R12" s="137">
        <v>0</v>
      </c>
      <c r="S12" s="90">
        <v>0</v>
      </c>
      <c r="T12" s="213">
        <v>872</v>
      </c>
      <c r="U12" s="109">
        <v>5.3883705122659581E-2</v>
      </c>
      <c r="V12" s="213">
        <v>1321</v>
      </c>
      <c r="W12" s="109">
        <v>4.2687261681638985E-2</v>
      </c>
      <c r="X12" s="270"/>
    </row>
    <row r="13" spans="2:24" ht="21.95" customHeight="1" thickBot="1" x14ac:dyDescent="0.3">
      <c r="B13" s="206" t="s">
        <v>107</v>
      </c>
      <c r="C13" s="87">
        <v>366</v>
      </c>
      <c r="D13" s="88">
        <v>6.3256135499481503E-2</v>
      </c>
      <c r="E13" s="89">
        <v>447</v>
      </c>
      <c r="F13" s="88">
        <v>5.3245979749851104E-2</v>
      </c>
      <c r="G13" s="89">
        <v>13</v>
      </c>
      <c r="H13" s="88">
        <v>2.2336769759450172E-2</v>
      </c>
      <c r="I13" s="138">
        <v>0</v>
      </c>
      <c r="J13" s="213">
        <v>826</v>
      </c>
      <c r="K13" s="109">
        <v>5.5950687529634897E-2</v>
      </c>
      <c r="L13" s="87">
        <v>404</v>
      </c>
      <c r="M13" s="88">
        <v>9.7891931184880057E-2</v>
      </c>
      <c r="N13" s="89">
        <v>771</v>
      </c>
      <c r="O13" s="88">
        <v>6.7971436128008461E-2</v>
      </c>
      <c r="P13" s="89">
        <v>17</v>
      </c>
      <c r="Q13" s="88">
        <v>2.3943661971830985E-2</v>
      </c>
      <c r="R13" s="137">
        <v>0</v>
      </c>
      <c r="S13" s="90">
        <v>0</v>
      </c>
      <c r="T13" s="213">
        <v>1192</v>
      </c>
      <c r="U13" s="109">
        <v>7.3657541864919976E-2</v>
      </c>
      <c r="V13" s="213">
        <v>2018</v>
      </c>
      <c r="W13" s="109">
        <v>6.5210366444774764E-2</v>
      </c>
      <c r="X13" s="270"/>
    </row>
    <row r="14" spans="2:24" ht="21.95" customHeight="1" thickTop="1" thickBot="1" x14ac:dyDescent="0.3">
      <c r="B14" s="200" t="s">
        <v>108</v>
      </c>
      <c r="C14" s="201">
        <v>1513</v>
      </c>
      <c r="D14" s="202">
        <v>0.26149325959211889</v>
      </c>
      <c r="E14" s="203">
        <v>2442</v>
      </c>
      <c r="F14" s="202">
        <v>0.29088743299583086</v>
      </c>
      <c r="G14" s="203">
        <v>88</v>
      </c>
      <c r="H14" s="202">
        <v>0.15120274914089346</v>
      </c>
      <c r="I14" s="212">
        <v>0</v>
      </c>
      <c r="J14" s="201">
        <v>4043</v>
      </c>
      <c r="K14" s="209">
        <v>0.27386032649190545</v>
      </c>
      <c r="L14" s="201">
        <v>1623</v>
      </c>
      <c r="M14" s="202">
        <v>0.39326387206203051</v>
      </c>
      <c r="N14" s="203">
        <v>4240</v>
      </c>
      <c r="O14" s="202">
        <v>0.3737988186546769</v>
      </c>
      <c r="P14" s="203">
        <v>135</v>
      </c>
      <c r="Q14" s="202">
        <v>0.19014084507042253</v>
      </c>
      <c r="R14" s="210">
        <v>0</v>
      </c>
      <c r="S14" s="204">
        <v>0</v>
      </c>
      <c r="T14" s="201">
        <v>5998</v>
      </c>
      <c r="U14" s="209">
        <v>0.37063585243774333</v>
      </c>
      <c r="V14" s="201">
        <v>10041</v>
      </c>
      <c r="W14" s="209">
        <v>0.32446842887610677</v>
      </c>
    </row>
    <row r="15" spans="2:24" ht="21.95" customHeight="1" thickTop="1" x14ac:dyDescent="0.25">
      <c r="B15" s="206" t="s">
        <v>109</v>
      </c>
      <c r="C15" s="87">
        <v>53</v>
      </c>
      <c r="D15" s="88">
        <v>9.1600414794331137E-3</v>
      </c>
      <c r="E15" s="89">
        <v>162</v>
      </c>
      <c r="F15" s="88">
        <v>1.9297200714711138E-2</v>
      </c>
      <c r="G15" s="89">
        <v>5</v>
      </c>
      <c r="H15" s="88">
        <v>8.5910652920962206E-3</v>
      </c>
      <c r="I15" s="138">
        <v>0</v>
      </c>
      <c r="J15" s="213">
        <v>220</v>
      </c>
      <c r="K15" s="109">
        <v>1.490212016527806E-2</v>
      </c>
      <c r="L15" s="87">
        <v>72</v>
      </c>
      <c r="M15" s="88">
        <v>1.7446086745820207E-2</v>
      </c>
      <c r="N15" s="89">
        <v>302</v>
      </c>
      <c r="O15" s="88">
        <v>2.6624349819271798E-2</v>
      </c>
      <c r="P15" s="89">
        <v>14</v>
      </c>
      <c r="Q15" s="88">
        <v>1.9718309859154931E-2</v>
      </c>
      <c r="R15" s="137">
        <v>0</v>
      </c>
      <c r="S15" s="90">
        <v>0</v>
      </c>
      <c r="T15" s="213">
        <v>388</v>
      </c>
      <c r="U15" s="109">
        <v>2.3975777049990731E-2</v>
      </c>
      <c r="V15" s="213">
        <v>608</v>
      </c>
      <c r="W15" s="109">
        <v>1.9647127253926193E-2</v>
      </c>
      <c r="X15" s="270"/>
    </row>
    <row r="16" spans="2:24" ht="21.95" customHeight="1" x14ac:dyDescent="0.25">
      <c r="B16" s="206" t="s">
        <v>110</v>
      </c>
      <c r="C16" s="87">
        <v>341</v>
      </c>
      <c r="D16" s="88">
        <v>5.8935361216730035E-2</v>
      </c>
      <c r="E16" s="89">
        <v>837</v>
      </c>
      <c r="F16" s="88">
        <v>9.9702203692674213E-2</v>
      </c>
      <c r="G16" s="89">
        <v>62</v>
      </c>
      <c r="H16" s="88">
        <v>0.10652920962199312</v>
      </c>
      <c r="I16" s="138">
        <v>0</v>
      </c>
      <c r="J16" s="213">
        <v>1240</v>
      </c>
      <c r="K16" s="109">
        <v>8.3993768204294522E-2</v>
      </c>
      <c r="L16" s="87">
        <v>331</v>
      </c>
      <c r="M16" s="88">
        <v>8.0203537678701239E-2</v>
      </c>
      <c r="N16" s="89">
        <v>1552</v>
      </c>
      <c r="O16" s="88">
        <v>0.13682447324341004</v>
      </c>
      <c r="P16" s="89">
        <v>110</v>
      </c>
      <c r="Q16" s="88">
        <v>0.15492957746478872</v>
      </c>
      <c r="R16" s="137">
        <v>1</v>
      </c>
      <c r="S16" s="90">
        <v>0.33333333333333331</v>
      </c>
      <c r="T16" s="213">
        <v>1994</v>
      </c>
      <c r="U16" s="109">
        <v>0.1232157202002101</v>
      </c>
      <c r="V16" s="213">
        <v>3234</v>
      </c>
      <c r="W16" s="109">
        <v>0.10450462095262715</v>
      </c>
      <c r="X16" s="270"/>
    </row>
    <row r="17" spans="2:24" ht="21.95" customHeight="1" x14ac:dyDescent="0.25">
      <c r="B17" s="206" t="s">
        <v>111</v>
      </c>
      <c r="C17" s="87">
        <v>516</v>
      </c>
      <c r="D17" s="88">
        <v>8.9180781195990322E-2</v>
      </c>
      <c r="E17" s="89">
        <v>738</v>
      </c>
      <c r="F17" s="88">
        <v>8.7909469922572966E-2</v>
      </c>
      <c r="G17" s="89">
        <v>51</v>
      </c>
      <c r="H17" s="88">
        <v>8.7628865979381437E-2</v>
      </c>
      <c r="I17" s="138">
        <v>0</v>
      </c>
      <c r="J17" s="213">
        <v>1305</v>
      </c>
      <c r="K17" s="109">
        <v>8.839666734403577E-2</v>
      </c>
      <c r="L17" s="87">
        <v>320</v>
      </c>
      <c r="M17" s="88">
        <v>7.7538163314756478E-2</v>
      </c>
      <c r="N17" s="89">
        <v>1108</v>
      </c>
      <c r="O17" s="88">
        <v>9.7681389403156127E-2</v>
      </c>
      <c r="P17" s="89">
        <v>90</v>
      </c>
      <c r="Q17" s="88">
        <v>0.12676056338028169</v>
      </c>
      <c r="R17" s="137">
        <v>1</v>
      </c>
      <c r="S17" s="90">
        <v>0.33333333333333331</v>
      </c>
      <c r="T17" s="213">
        <v>1519</v>
      </c>
      <c r="U17" s="109">
        <v>9.3863931285917315E-2</v>
      </c>
      <c r="V17" s="213">
        <v>2824</v>
      </c>
      <c r="W17" s="109">
        <v>9.1255735797841395E-2</v>
      </c>
      <c r="X17" s="270"/>
    </row>
    <row r="18" spans="2:24" ht="21.95" customHeight="1" x14ac:dyDescent="0.25">
      <c r="B18" s="206" t="s">
        <v>112</v>
      </c>
      <c r="C18" s="87">
        <v>98</v>
      </c>
      <c r="D18" s="88">
        <v>1.6937435188385759E-2</v>
      </c>
      <c r="E18" s="89">
        <v>148</v>
      </c>
      <c r="F18" s="88">
        <v>1.7629541393686717E-2</v>
      </c>
      <c r="G18" s="89">
        <v>9</v>
      </c>
      <c r="H18" s="88">
        <v>1.5463917525773196E-2</v>
      </c>
      <c r="I18" s="138">
        <v>0</v>
      </c>
      <c r="J18" s="213">
        <v>255</v>
      </c>
      <c r="K18" s="109">
        <v>1.7272912009754116E-2</v>
      </c>
      <c r="L18" s="87">
        <v>74</v>
      </c>
      <c r="M18" s="88">
        <v>1.7930700266537435E-2</v>
      </c>
      <c r="N18" s="89">
        <v>240</v>
      </c>
      <c r="O18" s="88">
        <v>2.115842369743454E-2</v>
      </c>
      <c r="P18" s="89">
        <v>15</v>
      </c>
      <c r="Q18" s="88">
        <v>2.1126760563380281E-2</v>
      </c>
      <c r="R18" s="137">
        <v>0</v>
      </c>
      <c r="S18" s="90">
        <v>0</v>
      </c>
      <c r="T18" s="213">
        <v>329</v>
      </c>
      <c r="U18" s="109">
        <v>2.0329975900636472E-2</v>
      </c>
      <c r="V18" s="213">
        <v>584</v>
      </c>
      <c r="W18" s="109">
        <v>1.8871582757060686E-2</v>
      </c>
      <c r="X18" s="270"/>
    </row>
    <row r="19" spans="2:24" ht="21.95" customHeight="1" thickBot="1" x14ac:dyDescent="0.3">
      <c r="B19" s="206" t="s">
        <v>113</v>
      </c>
      <c r="C19" s="87">
        <v>123</v>
      </c>
      <c r="D19" s="88">
        <v>2.1258209471137227E-2</v>
      </c>
      <c r="E19" s="89">
        <v>262</v>
      </c>
      <c r="F19" s="88">
        <v>3.1209053007742703E-2</v>
      </c>
      <c r="G19" s="89">
        <v>21</v>
      </c>
      <c r="H19" s="88">
        <v>3.608247422680412E-2</v>
      </c>
      <c r="I19" s="138">
        <v>0</v>
      </c>
      <c r="J19" s="213">
        <v>406</v>
      </c>
      <c r="K19" s="109">
        <v>2.7501185395922237E-2</v>
      </c>
      <c r="L19" s="87">
        <v>137</v>
      </c>
      <c r="M19" s="88">
        <v>3.3196026169130116E-2</v>
      </c>
      <c r="N19" s="89">
        <v>427</v>
      </c>
      <c r="O19" s="88">
        <v>3.7644362161685624E-2</v>
      </c>
      <c r="P19" s="89">
        <v>31</v>
      </c>
      <c r="Q19" s="88">
        <v>4.3661971830985913E-2</v>
      </c>
      <c r="R19" s="137">
        <v>0</v>
      </c>
      <c r="S19" s="90">
        <v>0</v>
      </c>
      <c r="T19" s="213">
        <v>595</v>
      </c>
      <c r="U19" s="109">
        <v>3.6766977692640423E-2</v>
      </c>
      <c r="V19" s="213">
        <v>1001</v>
      </c>
      <c r="W19" s="109">
        <v>3.2346668390098879E-2</v>
      </c>
      <c r="X19" s="270"/>
    </row>
    <row r="20" spans="2:24" ht="21.95" customHeight="1" thickTop="1" thickBot="1" x14ac:dyDescent="0.3">
      <c r="B20" s="200" t="s">
        <v>114</v>
      </c>
      <c r="C20" s="201">
        <v>1131</v>
      </c>
      <c r="D20" s="202">
        <v>0.19547182855167647</v>
      </c>
      <c r="E20" s="203">
        <v>2147</v>
      </c>
      <c r="F20" s="202">
        <v>0.25574746873138771</v>
      </c>
      <c r="G20" s="203">
        <v>148</v>
      </c>
      <c r="H20" s="202">
        <v>0.25429553264604809</v>
      </c>
      <c r="I20" s="212">
        <v>0</v>
      </c>
      <c r="J20" s="201">
        <v>3426</v>
      </c>
      <c r="K20" s="209">
        <v>0.2320666531192847</v>
      </c>
      <c r="L20" s="201">
        <v>934</v>
      </c>
      <c r="M20" s="202">
        <v>0.22631451417494547</v>
      </c>
      <c r="N20" s="203">
        <v>3629</v>
      </c>
      <c r="O20" s="202">
        <v>0.31993299832495814</v>
      </c>
      <c r="P20" s="203">
        <v>260</v>
      </c>
      <c r="Q20" s="202">
        <v>0.36619718309859156</v>
      </c>
      <c r="R20" s="210">
        <v>2</v>
      </c>
      <c r="S20" s="204">
        <v>0.66666666666666663</v>
      </c>
      <c r="T20" s="201">
        <v>4825</v>
      </c>
      <c r="U20" s="209">
        <v>0.29815238212939504</v>
      </c>
      <c r="V20" s="201">
        <v>8251</v>
      </c>
      <c r="W20" s="209">
        <v>0.2666257351515543</v>
      </c>
    </row>
    <row r="21" spans="2:24" ht="21.95" customHeight="1" thickTop="1" x14ac:dyDescent="0.25">
      <c r="B21" s="206" t="s">
        <v>115</v>
      </c>
      <c r="C21" s="87">
        <v>22</v>
      </c>
      <c r="D21" s="88">
        <v>3.8022813688212928E-3</v>
      </c>
      <c r="E21" s="89">
        <v>16</v>
      </c>
      <c r="F21" s="88">
        <v>1.9058963668850506E-3</v>
      </c>
      <c r="G21" s="89">
        <v>1</v>
      </c>
      <c r="H21" s="88">
        <v>1.718213058419244E-3</v>
      </c>
      <c r="I21" s="138">
        <v>0</v>
      </c>
      <c r="J21" s="213">
        <v>39</v>
      </c>
      <c r="K21" s="109">
        <v>2.641739483844747E-3</v>
      </c>
      <c r="L21" s="87">
        <v>15</v>
      </c>
      <c r="M21" s="88">
        <v>3.6346014053792101E-3</v>
      </c>
      <c r="N21" s="89">
        <v>23</v>
      </c>
      <c r="O21" s="88">
        <v>2.0276822710041434E-3</v>
      </c>
      <c r="P21" s="89">
        <v>4</v>
      </c>
      <c r="Q21" s="88">
        <v>5.6338028169014088E-3</v>
      </c>
      <c r="R21" s="137">
        <v>0</v>
      </c>
      <c r="S21" s="90">
        <v>0</v>
      </c>
      <c r="T21" s="213">
        <v>42</v>
      </c>
      <c r="U21" s="109">
        <v>2.595316072421677E-3</v>
      </c>
      <c r="V21" s="213">
        <v>81</v>
      </c>
      <c r="W21" s="109">
        <v>2.6174626769210883E-3</v>
      </c>
      <c r="X21" s="270"/>
    </row>
    <row r="22" spans="2:24" ht="21.95" customHeight="1" thickBot="1" x14ac:dyDescent="0.3">
      <c r="B22" s="206" t="s">
        <v>38</v>
      </c>
      <c r="C22" s="87">
        <v>2751</v>
      </c>
      <c r="D22" s="88">
        <v>0.47545800207397165</v>
      </c>
      <c r="E22" s="89">
        <v>3005</v>
      </c>
      <c r="F22" s="88">
        <v>0.35795116140559857</v>
      </c>
      <c r="G22" s="89">
        <v>290</v>
      </c>
      <c r="H22" s="88">
        <v>0.49828178694158076</v>
      </c>
      <c r="I22" s="138">
        <v>0</v>
      </c>
      <c r="J22" s="213">
        <v>6046</v>
      </c>
      <c r="K22" s="109">
        <v>0.40953735690577797</v>
      </c>
      <c r="L22" s="87">
        <v>1132</v>
      </c>
      <c r="M22" s="88">
        <v>0.27429125272595106</v>
      </c>
      <c r="N22" s="89">
        <v>1694</v>
      </c>
      <c r="O22" s="88">
        <v>0.14934320726439212</v>
      </c>
      <c r="P22" s="89">
        <v>193</v>
      </c>
      <c r="Q22" s="88">
        <v>0.27183098591549298</v>
      </c>
      <c r="R22" s="137">
        <v>0</v>
      </c>
      <c r="S22" s="90">
        <v>0</v>
      </c>
      <c r="T22" s="213">
        <v>3019</v>
      </c>
      <c r="U22" s="109">
        <v>0.18655379101526293</v>
      </c>
      <c r="V22" s="213">
        <v>9065</v>
      </c>
      <c r="W22" s="109">
        <v>0.29292961933690947</v>
      </c>
      <c r="X22" s="270"/>
    </row>
    <row r="23" spans="2:24" ht="21.95" customHeight="1" thickTop="1" thickBot="1" x14ac:dyDescent="0.3">
      <c r="B23" s="97" t="s">
        <v>117</v>
      </c>
      <c r="C23" s="98">
        <v>5786</v>
      </c>
      <c r="D23" s="99">
        <v>1</v>
      </c>
      <c r="E23" s="100">
        <v>8395</v>
      </c>
      <c r="F23" s="99">
        <v>1</v>
      </c>
      <c r="G23" s="100">
        <v>582</v>
      </c>
      <c r="H23" s="99">
        <v>1</v>
      </c>
      <c r="I23" s="107">
        <v>0</v>
      </c>
      <c r="J23" s="142">
        <v>14763</v>
      </c>
      <c r="K23" s="110">
        <v>1</v>
      </c>
      <c r="L23" s="98">
        <v>4127</v>
      </c>
      <c r="M23" s="99">
        <v>1</v>
      </c>
      <c r="N23" s="100">
        <v>11343</v>
      </c>
      <c r="O23" s="99">
        <v>1</v>
      </c>
      <c r="P23" s="100">
        <v>710</v>
      </c>
      <c r="Q23" s="99">
        <v>1</v>
      </c>
      <c r="R23" s="106">
        <v>3</v>
      </c>
      <c r="S23" s="101">
        <v>1</v>
      </c>
      <c r="T23" s="142">
        <v>16183</v>
      </c>
      <c r="U23" s="110">
        <v>1</v>
      </c>
      <c r="V23" s="142">
        <v>30946</v>
      </c>
      <c r="W23" s="110">
        <v>1</v>
      </c>
      <c r="X23" s="271"/>
    </row>
    <row r="24" spans="2:24" s="81" customFormat="1" ht="21.95" customHeight="1" thickTop="1" thickBot="1" x14ac:dyDescent="0.3">
      <c r="B24" s="211"/>
      <c r="C24" s="211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269"/>
    </row>
    <row r="25" spans="2:24" s="81" customFormat="1" ht="21.95" customHeight="1" thickTop="1" x14ac:dyDescent="0.25">
      <c r="B25" s="114" t="s">
        <v>217</v>
      </c>
      <c r="C25" s="115"/>
      <c r="D25" s="116"/>
      <c r="E25" s="133"/>
      <c r="F25" s="161"/>
      <c r="G25" s="117"/>
      <c r="H25" s="117"/>
      <c r="I25" s="117"/>
      <c r="J25" s="161"/>
      <c r="K25" s="117"/>
      <c r="L25" s="117"/>
      <c r="X25" s="269"/>
    </row>
    <row r="26" spans="2:24" s="81" customFormat="1" ht="21.95" customHeight="1" thickBot="1" x14ac:dyDescent="0.3">
      <c r="B26" s="119" t="s">
        <v>249</v>
      </c>
      <c r="C26" s="120"/>
      <c r="D26" s="121"/>
      <c r="E26" s="133"/>
      <c r="F26" s="117"/>
      <c r="G26" s="117"/>
      <c r="H26" s="117"/>
      <c r="I26" s="117"/>
      <c r="J26" s="117"/>
      <c r="K26" s="117"/>
      <c r="L26" s="117"/>
      <c r="X26" s="269"/>
    </row>
    <row r="27" spans="2:24" s="81" customFormat="1" ht="15.75" thickTop="1" x14ac:dyDescent="0.2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269"/>
    </row>
    <row r="28" spans="2:24" s="81" customFormat="1" x14ac:dyDescent="0.25"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269"/>
    </row>
    <row r="29" spans="2:24" s="81" customFormat="1" x14ac:dyDescent="0.25">
      <c r="X29" s="269"/>
    </row>
    <row r="30" spans="2:24" s="81" customFormat="1" x14ac:dyDescent="0.25">
      <c r="X30" s="269"/>
    </row>
    <row r="31" spans="2:24" s="81" customFormat="1" x14ac:dyDescent="0.25">
      <c r="X31" s="269"/>
    </row>
    <row r="32" spans="2:24" s="81" customFormat="1" x14ac:dyDescent="0.25">
      <c r="X32" s="269"/>
    </row>
    <row r="33" spans="24:24" s="81" customFormat="1" x14ac:dyDescent="0.25">
      <c r="X33" s="269"/>
    </row>
    <row r="34" spans="24:24" s="81" customFormat="1" x14ac:dyDescent="0.25">
      <c r="X34" s="269"/>
    </row>
    <row r="35" spans="24:24" s="81" customFormat="1" x14ac:dyDescent="0.25">
      <c r="X35" s="269"/>
    </row>
    <row r="36" spans="24:24" s="81" customFormat="1" x14ac:dyDescent="0.25">
      <c r="X36" s="269"/>
    </row>
    <row r="37" spans="24:24" s="81" customFormat="1" x14ac:dyDescent="0.25">
      <c r="X37" s="269"/>
    </row>
    <row r="38" spans="24:24" s="81" customFormat="1" x14ac:dyDescent="0.25">
      <c r="X38" s="269"/>
    </row>
    <row r="39" spans="24:24" s="81" customFormat="1" x14ac:dyDescent="0.25">
      <c r="X39" s="269"/>
    </row>
    <row r="40" spans="24:24" s="81" customFormat="1" x14ac:dyDescent="0.25">
      <c r="X40" s="269"/>
    </row>
    <row r="41" spans="24:24" s="81" customFormat="1" x14ac:dyDescent="0.25">
      <c r="X41" s="269"/>
    </row>
    <row r="42" spans="24:24" s="81" customFormat="1" x14ac:dyDescent="0.25">
      <c r="X42" s="269"/>
    </row>
    <row r="43" spans="24:24" s="81" customFormat="1" x14ac:dyDescent="0.25">
      <c r="X43" s="269"/>
    </row>
    <row r="44" spans="24:24" s="81" customFormat="1" x14ac:dyDescent="0.25">
      <c r="X44" s="269"/>
    </row>
    <row r="45" spans="24:24" s="81" customFormat="1" x14ac:dyDescent="0.25">
      <c r="X45" s="269"/>
    </row>
    <row r="46" spans="24:24" s="81" customFormat="1" x14ac:dyDescent="0.25">
      <c r="X46" s="269"/>
    </row>
    <row r="47" spans="24:24" s="81" customFormat="1" x14ac:dyDescent="0.25">
      <c r="X47" s="269"/>
    </row>
    <row r="48" spans="24:24" s="81" customFormat="1" x14ac:dyDescent="0.25">
      <c r="X48" s="269"/>
    </row>
    <row r="49" spans="24:24" s="81" customFormat="1" x14ac:dyDescent="0.25">
      <c r="X49" s="269"/>
    </row>
    <row r="50" spans="24:24" s="81" customFormat="1" x14ac:dyDescent="0.25">
      <c r="X50" s="269"/>
    </row>
    <row r="51" spans="24:24" s="81" customFormat="1" x14ac:dyDescent="0.25">
      <c r="X51" s="269"/>
    </row>
    <row r="52" spans="24:24" s="81" customFormat="1" x14ac:dyDescent="0.25">
      <c r="X52" s="269"/>
    </row>
    <row r="53" spans="24:24" s="81" customFormat="1" x14ac:dyDescent="0.25">
      <c r="X53" s="269"/>
    </row>
    <row r="54" spans="24:24" s="81" customFormat="1" x14ac:dyDescent="0.25">
      <c r="X54" s="269"/>
    </row>
    <row r="55" spans="24:24" s="81" customFormat="1" x14ac:dyDescent="0.25">
      <c r="X55" s="269"/>
    </row>
    <row r="56" spans="24:24" s="81" customFormat="1" x14ac:dyDescent="0.25">
      <c r="X56" s="269"/>
    </row>
    <row r="57" spans="24:24" s="81" customFormat="1" x14ac:dyDescent="0.25">
      <c r="X57" s="269"/>
    </row>
    <row r="58" spans="24:24" s="81" customFormat="1" x14ac:dyDescent="0.25">
      <c r="X58" s="269"/>
    </row>
    <row r="59" spans="24:24" s="81" customFormat="1" x14ac:dyDescent="0.25">
      <c r="X59" s="269"/>
    </row>
    <row r="60" spans="24:24" s="81" customFormat="1" x14ac:dyDescent="0.25">
      <c r="X60" s="269"/>
    </row>
    <row r="61" spans="24:24" s="81" customFormat="1" x14ac:dyDescent="0.25">
      <c r="X61" s="269"/>
    </row>
    <row r="62" spans="24:24" s="81" customFormat="1" x14ac:dyDescent="0.25">
      <c r="X62" s="269"/>
    </row>
    <row r="63" spans="24:24" s="81" customFormat="1" x14ac:dyDescent="0.25">
      <c r="X63" s="269"/>
    </row>
    <row r="64" spans="24:24" s="81" customFormat="1" x14ac:dyDescent="0.25">
      <c r="X64" s="269"/>
    </row>
    <row r="65" spans="24:24" s="81" customFormat="1" x14ac:dyDescent="0.25">
      <c r="X65" s="269"/>
    </row>
    <row r="66" spans="24:24" s="81" customFormat="1" x14ac:dyDescent="0.25">
      <c r="X66" s="269"/>
    </row>
    <row r="67" spans="24:24" s="81" customFormat="1" x14ac:dyDescent="0.25">
      <c r="X67" s="269"/>
    </row>
    <row r="68" spans="24:24" s="81" customFormat="1" x14ac:dyDescent="0.25">
      <c r="X68" s="269"/>
    </row>
    <row r="69" spans="24:24" s="81" customFormat="1" x14ac:dyDescent="0.25">
      <c r="X69" s="269"/>
    </row>
    <row r="70" spans="24:24" s="81" customFormat="1" x14ac:dyDescent="0.25">
      <c r="X70" s="269"/>
    </row>
    <row r="71" spans="24:24" s="81" customFormat="1" x14ac:dyDescent="0.25">
      <c r="X71" s="269"/>
    </row>
    <row r="72" spans="24:24" s="81" customFormat="1" x14ac:dyDescent="0.25">
      <c r="X72" s="269"/>
    </row>
    <row r="73" spans="24:24" s="81" customFormat="1" x14ac:dyDescent="0.25">
      <c r="X73" s="269"/>
    </row>
    <row r="74" spans="24:24" s="81" customFormat="1" x14ac:dyDescent="0.25">
      <c r="X74" s="269"/>
    </row>
    <row r="75" spans="24:24" s="81" customFormat="1" x14ac:dyDescent="0.25">
      <c r="X75" s="269"/>
    </row>
    <row r="76" spans="24:24" s="81" customFormat="1" x14ac:dyDescent="0.25">
      <c r="X76" s="269"/>
    </row>
    <row r="77" spans="24:24" s="81" customFormat="1" x14ac:dyDescent="0.25">
      <c r="X77" s="269"/>
    </row>
    <row r="78" spans="24:24" s="81" customFormat="1" x14ac:dyDescent="0.25">
      <c r="X78" s="269"/>
    </row>
    <row r="79" spans="24:24" s="81" customFormat="1" x14ac:dyDescent="0.25">
      <c r="X79" s="269"/>
    </row>
    <row r="80" spans="24:24" s="81" customFormat="1" x14ac:dyDescent="0.25">
      <c r="X80" s="269"/>
    </row>
    <row r="81" spans="24:24" s="81" customFormat="1" x14ac:dyDescent="0.25">
      <c r="X81" s="269"/>
    </row>
    <row r="82" spans="24:24" s="81" customFormat="1" x14ac:dyDescent="0.25">
      <c r="X82" s="269"/>
    </row>
    <row r="83" spans="24:24" s="81" customFormat="1" x14ac:dyDescent="0.25">
      <c r="X83" s="269"/>
    </row>
    <row r="84" spans="24:24" s="81" customFormat="1" x14ac:dyDescent="0.25">
      <c r="X84" s="269"/>
    </row>
    <row r="85" spans="24:24" s="81" customFormat="1" x14ac:dyDescent="0.25">
      <c r="X85" s="269"/>
    </row>
    <row r="86" spans="24:24" s="81" customFormat="1" x14ac:dyDescent="0.25">
      <c r="X86" s="269"/>
    </row>
    <row r="87" spans="24:24" s="81" customFormat="1" x14ac:dyDescent="0.25">
      <c r="X87" s="269"/>
    </row>
    <row r="88" spans="24:24" s="81" customFormat="1" x14ac:dyDescent="0.25">
      <c r="X88" s="269"/>
    </row>
    <row r="89" spans="24:24" s="81" customFormat="1" x14ac:dyDescent="0.25">
      <c r="X89" s="269"/>
    </row>
    <row r="90" spans="24:24" s="81" customFormat="1" x14ac:dyDescent="0.25">
      <c r="X90" s="269"/>
    </row>
    <row r="91" spans="24:24" s="81" customFormat="1" x14ac:dyDescent="0.25">
      <c r="X91" s="269"/>
    </row>
    <row r="92" spans="24:24" s="81" customFormat="1" x14ac:dyDescent="0.25">
      <c r="X92" s="269"/>
    </row>
    <row r="93" spans="24:24" s="81" customFormat="1" x14ac:dyDescent="0.25">
      <c r="X93" s="269"/>
    </row>
    <row r="94" spans="24:24" s="81" customFormat="1" x14ac:dyDescent="0.25">
      <c r="X94" s="269"/>
    </row>
    <row r="95" spans="24:24" s="81" customFormat="1" x14ac:dyDescent="0.25">
      <c r="X95" s="269"/>
    </row>
    <row r="96" spans="24:24" s="81" customFormat="1" x14ac:dyDescent="0.25">
      <c r="X96" s="269"/>
    </row>
    <row r="97" spans="24:24" s="81" customFormat="1" x14ac:dyDescent="0.25">
      <c r="X97" s="269"/>
    </row>
    <row r="98" spans="24:24" s="81" customFormat="1" x14ac:dyDescent="0.25">
      <c r="X98" s="269"/>
    </row>
    <row r="99" spans="24:24" s="81" customFormat="1" x14ac:dyDescent="0.25">
      <c r="X99" s="269"/>
    </row>
    <row r="100" spans="24:24" s="81" customFormat="1" x14ac:dyDescent="0.25">
      <c r="X100" s="269"/>
    </row>
    <row r="101" spans="24:24" s="81" customFormat="1" x14ac:dyDescent="0.25">
      <c r="X101" s="269"/>
    </row>
    <row r="102" spans="24:24" s="81" customFormat="1" x14ac:dyDescent="0.25">
      <c r="X102" s="269"/>
    </row>
    <row r="103" spans="24:24" s="81" customFormat="1" x14ac:dyDescent="0.25">
      <c r="X103" s="269"/>
    </row>
    <row r="104" spans="24:24" s="81" customFormat="1" x14ac:dyDescent="0.25">
      <c r="X104" s="269"/>
    </row>
    <row r="105" spans="24:24" s="81" customFormat="1" x14ac:dyDescent="0.25">
      <c r="X105" s="269"/>
    </row>
    <row r="106" spans="24:24" s="81" customFormat="1" x14ac:dyDescent="0.25">
      <c r="X106" s="269"/>
    </row>
    <row r="107" spans="24:24" s="81" customFormat="1" x14ac:dyDescent="0.25">
      <c r="X107" s="269"/>
    </row>
    <row r="108" spans="24:24" s="81" customFormat="1" x14ac:dyDescent="0.25">
      <c r="X108" s="269"/>
    </row>
    <row r="109" spans="24:24" s="81" customFormat="1" x14ac:dyDescent="0.25">
      <c r="X109" s="269"/>
    </row>
    <row r="110" spans="24:24" s="81" customFormat="1" x14ac:dyDescent="0.25">
      <c r="X110" s="269"/>
    </row>
    <row r="111" spans="24:24" s="81" customFormat="1" x14ac:dyDescent="0.25">
      <c r="X111" s="269"/>
    </row>
    <row r="112" spans="24:24" s="81" customFormat="1" x14ac:dyDescent="0.25">
      <c r="X112" s="269"/>
    </row>
    <row r="113" spans="24:24" s="81" customFormat="1" x14ac:dyDescent="0.25">
      <c r="X113" s="269"/>
    </row>
    <row r="114" spans="24:24" s="81" customFormat="1" x14ac:dyDescent="0.25">
      <c r="X114" s="269"/>
    </row>
    <row r="115" spans="24:24" s="81" customFormat="1" x14ac:dyDescent="0.25">
      <c r="X115" s="269"/>
    </row>
    <row r="116" spans="24:24" s="81" customFormat="1" x14ac:dyDescent="0.25">
      <c r="X116" s="269"/>
    </row>
    <row r="117" spans="24:24" s="81" customFormat="1" x14ac:dyDescent="0.25">
      <c r="X117" s="269"/>
    </row>
    <row r="118" spans="24:24" s="81" customFormat="1" x14ac:dyDescent="0.25">
      <c r="X118" s="269"/>
    </row>
    <row r="119" spans="24:24" s="81" customFormat="1" x14ac:dyDescent="0.25">
      <c r="X119" s="269"/>
    </row>
    <row r="120" spans="24:24" s="81" customFormat="1" x14ac:dyDescent="0.25">
      <c r="X120" s="269"/>
    </row>
    <row r="121" spans="24:24" s="81" customFormat="1" x14ac:dyDescent="0.25">
      <c r="X121" s="269"/>
    </row>
    <row r="122" spans="24:24" s="81" customFormat="1" x14ac:dyDescent="0.25">
      <c r="X122" s="269"/>
    </row>
    <row r="123" spans="24:24" s="81" customFormat="1" x14ac:dyDescent="0.25">
      <c r="X123" s="269"/>
    </row>
    <row r="124" spans="24:24" s="81" customFormat="1" x14ac:dyDescent="0.25">
      <c r="X124" s="269"/>
    </row>
    <row r="125" spans="24:24" s="81" customFormat="1" x14ac:dyDescent="0.25">
      <c r="X125" s="269"/>
    </row>
    <row r="126" spans="24:24" s="81" customFormat="1" x14ac:dyDescent="0.25">
      <c r="X126" s="269"/>
    </row>
    <row r="127" spans="24:24" s="81" customFormat="1" x14ac:dyDescent="0.25">
      <c r="X127" s="269"/>
    </row>
    <row r="128" spans="24:24" s="81" customFormat="1" x14ac:dyDescent="0.25">
      <c r="X128" s="269"/>
    </row>
    <row r="129" spans="24:24" s="81" customFormat="1" x14ac:dyDescent="0.25">
      <c r="X129" s="269"/>
    </row>
    <row r="130" spans="24:24" s="81" customFormat="1" x14ac:dyDescent="0.25">
      <c r="X130" s="269"/>
    </row>
    <row r="131" spans="24:24" s="81" customFormat="1" x14ac:dyDescent="0.25">
      <c r="X131" s="269"/>
    </row>
    <row r="132" spans="24:24" s="81" customFormat="1" x14ac:dyDescent="0.25">
      <c r="X132" s="269"/>
    </row>
    <row r="133" spans="24:24" s="81" customFormat="1" x14ac:dyDescent="0.25">
      <c r="X133" s="269"/>
    </row>
    <row r="134" spans="24:24" s="81" customFormat="1" x14ac:dyDescent="0.25">
      <c r="X134" s="269"/>
    </row>
    <row r="135" spans="24:24" s="81" customFormat="1" x14ac:dyDescent="0.25">
      <c r="X135" s="269"/>
    </row>
    <row r="136" spans="24:24" s="81" customFormat="1" x14ac:dyDescent="0.25">
      <c r="X136" s="269"/>
    </row>
    <row r="137" spans="24:24" s="81" customFormat="1" x14ac:dyDescent="0.25">
      <c r="X137" s="269"/>
    </row>
    <row r="138" spans="24:24" s="81" customFormat="1" x14ac:dyDescent="0.25">
      <c r="X138" s="269"/>
    </row>
    <row r="139" spans="24:24" s="81" customFormat="1" x14ac:dyDescent="0.25">
      <c r="X139" s="269"/>
    </row>
    <row r="140" spans="24:24" s="81" customFormat="1" x14ac:dyDescent="0.25">
      <c r="X140" s="269"/>
    </row>
    <row r="141" spans="24:24" s="81" customFormat="1" x14ac:dyDescent="0.25">
      <c r="X141" s="269"/>
    </row>
    <row r="142" spans="24:24" s="81" customFormat="1" x14ac:dyDescent="0.25">
      <c r="X142" s="269"/>
    </row>
    <row r="143" spans="24:24" s="81" customFormat="1" x14ac:dyDescent="0.25">
      <c r="X143" s="269"/>
    </row>
    <row r="144" spans="24:24" s="81" customFormat="1" x14ac:dyDescent="0.25">
      <c r="X144" s="269"/>
    </row>
    <row r="145" spans="24:24" s="81" customFormat="1" x14ac:dyDescent="0.25">
      <c r="X145" s="269"/>
    </row>
    <row r="146" spans="24:24" s="81" customFormat="1" x14ac:dyDescent="0.25">
      <c r="X146" s="269"/>
    </row>
    <row r="147" spans="24:24" s="81" customFormat="1" x14ac:dyDescent="0.25">
      <c r="X147" s="269"/>
    </row>
    <row r="148" spans="24:24" s="81" customFormat="1" x14ac:dyDescent="0.25">
      <c r="X148" s="269"/>
    </row>
    <row r="149" spans="24:24" s="81" customFormat="1" x14ac:dyDescent="0.25">
      <c r="X149" s="269"/>
    </row>
    <row r="150" spans="24:24" s="81" customFormat="1" x14ac:dyDescent="0.25">
      <c r="X150" s="269"/>
    </row>
    <row r="151" spans="24:24" s="81" customFormat="1" x14ac:dyDescent="0.25">
      <c r="X151" s="269"/>
    </row>
    <row r="152" spans="24:24" s="81" customFormat="1" x14ac:dyDescent="0.25">
      <c r="X152" s="269"/>
    </row>
    <row r="153" spans="24:24" s="81" customFormat="1" x14ac:dyDescent="0.25">
      <c r="X153" s="269"/>
    </row>
    <row r="154" spans="24:24" s="81" customFormat="1" x14ac:dyDescent="0.25">
      <c r="X154" s="269"/>
    </row>
    <row r="155" spans="24:24" s="81" customFormat="1" x14ac:dyDescent="0.25">
      <c r="X155" s="269"/>
    </row>
    <row r="156" spans="24:24" s="81" customFormat="1" x14ac:dyDescent="0.25">
      <c r="X156" s="269"/>
    </row>
    <row r="157" spans="24:24" s="81" customFormat="1" x14ac:dyDescent="0.25">
      <c r="X157" s="269"/>
    </row>
    <row r="158" spans="24:24" s="81" customFormat="1" x14ac:dyDescent="0.25">
      <c r="X158" s="269"/>
    </row>
    <row r="159" spans="24:24" s="81" customFormat="1" x14ac:dyDescent="0.25">
      <c r="X159" s="269"/>
    </row>
    <row r="160" spans="24:24" s="81" customFormat="1" x14ac:dyDescent="0.25">
      <c r="X160" s="269"/>
    </row>
    <row r="161" spans="24:24" s="81" customFormat="1" x14ac:dyDescent="0.25">
      <c r="X161" s="269"/>
    </row>
    <row r="162" spans="24:24" s="81" customFormat="1" x14ac:dyDescent="0.25">
      <c r="X162" s="269"/>
    </row>
    <row r="163" spans="24:24" s="81" customFormat="1" x14ac:dyDescent="0.25">
      <c r="X163" s="269"/>
    </row>
    <row r="164" spans="24:24" s="81" customFormat="1" x14ac:dyDescent="0.25">
      <c r="X164" s="269"/>
    </row>
    <row r="165" spans="24:24" s="81" customFormat="1" x14ac:dyDescent="0.25">
      <c r="X165" s="269"/>
    </row>
    <row r="166" spans="24:24" s="81" customFormat="1" x14ac:dyDescent="0.25">
      <c r="X166" s="269"/>
    </row>
    <row r="167" spans="24:24" s="81" customFormat="1" x14ac:dyDescent="0.25">
      <c r="X167" s="269"/>
    </row>
    <row r="168" spans="24:24" s="81" customFormat="1" x14ac:dyDescent="0.25">
      <c r="X168" s="269"/>
    </row>
    <row r="169" spans="24:24" s="81" customFormat="1" x14ac:dyDescent="0.25">
      <c r="X169" s="269"/>
    </row>
    <row r="170" spans="24:24" s="81" customFormat="1" x14ac:dyDescent="0.25">
      <c r="X170" s="269"/>
    </row>
    <row r="171" spans="24:24" s="81" customFormat="1" x14ac:dyDescent="0.25">
      <c r="X171" s="269"/>
    </row>
    <row r="172" spans="24:24" s="81" customFormat="1" x14ac:dyDescent="0.25">
      <c r="X172" s="269"/>
    </row>
    <row r="173" spans="24:24" s="81" customFormat="1" x14ac:dyDescent="0.25">
      <c r="X173" s="269"/>
    </row>
    <row r="174" spans="24:24" s="81" customFormat="1" x14ac:dyDescent="0.25">
      <c r="X174" s="269"/>
    </row>
    <row r="175" spans="24:24" s="81" customFormat="1" x14ac:dyDescent="0.25">
      <c r="X175" s="269"/>
    </row>
    <row r="176" spans="24:24" s="81" customFormat="1" x14ac:dyDescent="0.25">
      <c r="X176" s="269"/>
    </row>
    <row r="177" spans="24:24" s="81" customFormat="1" x14ac:dyDescent="0.25">
      <c r="X177" s="269"/>
    </row>
    <row r="178" spans="24:24" s="81" customFormat="1" x14ac:dyDescent="0.25">
      <c r="X178" s="269"/>
    </row>
    <row r="179" spans="24:24" s="81" customFormat="1" x14ac:dyDescent="0.25">
      <c r="X179" s="269"/>
    </row>
    <row r="180" spans="24:24" s="81" customFormat="1" x14ac:dyDescent="0.25">
      <c r="X180" s="269"/>
    </row>
    <row r="181" spans="24:24" s="81" customFormat="1" x14ac:dyDescent="0.25">
      <c r="X181" s="269"/>
    </row>
    <row r="182" spans="24:24" s="81" customFormat="1" x14ac:dyDescent="0.25">
      <c r="X182" s="269"/>
    </row>
    <row r="183" spans="24:24" s="81" customFormat="1" x14ac:dyDescent="0.25">
      <c r="X183" s="269"/>
    </row>
    <row r="184" spans="24:24" s="81" customFormat="1" x14ac:dyDescent="0.25">
      <c r="X184" s="269"/>
    </row>
    <row r="185" spans="24:24" s="81" customFormat="1" x14ac:dyDescent="0.25">
      <c r="X185" s="269"/>
    </row>
    <row r="186" spans="24:24" s="81" customFormat="1" x14ac:dyDescent="0.25">
      <c r="X186" s="269"/>
    </row>
    <row r="187" spans="24:24" s="81" customFormat="1" x14ac:dyDescent="0.25">
      <c r="X187" s="269"/>
    </row>
    <row r="188" spans="24:24" s="81" customFormat="1" x14ac:dyDescent="0.25">
      <c r="X188" s="269"/>
    </row>
    <row r="189" spans="24:24" s="81" customFormat="1" x14ac:dyDescent="0.25">
      <c r="X189" s="269"/>
    </row>
    <row r="190" spans="24:24" s="81" customFormat="1" x14ac:dyDescent="0.25">
      <c r="X190" s="269"/>
    </row>
    <row r="191" spans="24:24" s="81" customFormat="1" x14ac:dyDescent="0.25">
      <c r="X191" s="269"/>
    </row>
    <row r="192" spans="24:24" s="81" customFormat="1" x14ac:dyDescent="0.25">
      <c r="X192" s="269"/>
    </row>
    <row r="193" spans="24:24" s="81" customFormat="1" x14ac:dyDescent="0.25">
      <c r="X193" s="269"/>
    </row>
    <row r="194" spans="24:24" s="81" customFormat="1" x14ac:dyDescent="0.25">
      <c r="X194" s="269"/>
    </row>
    <row r="195" spans="24:24" s="81" customFormat="1" x14ac:dyDescent="0.25">
      <c r="X195" s="269"/>
    </row>
    <row r="196" spans="24:24" s="81" customFormat="1" x14ac:dyDescent="0.25">
      <c r="X196" s="269"/>
    </row>
    <row r="197" spans="24:24" s="81" customFormat="1" x14ac:dyDescent="0.25">
      <c r="X197" s="269"/>
    </row>
    <row r="198" spans="24:24" s="81" customFormat="1" x14ac:dyDescent="0.25">
      <c r="X198" s="269"/>
    </row>
    <row r="199" spans="24:24" s="81" customFormat="1" x14ac:dyDescent="0.25">
      <c r="X199" s="269"/>
    </row>
    <row r="200" spans="24:24" s="81" customFormat="1" x14ac:dyDescent="0.25">
      <c r="X200" s="269"/>
    </row>
    <row r="201" spans="24:24" s="81" customFormat="1" x14ac:dyDescent="0.25">
      <c r="X201" s="269"/>
    </row>
    <row r="202" spans="24:24" s="81" customFormat="1" x14ac:dyDescent="0.25">
      <c r="X202" s="269"/>
    </row>
    <row r="203" spans="24:24" s="81" customFormat="1" x14ac:dyDescent="0.25">
      <c r="X203" s="269"/>
    </row>
    <row r="204" spans="24:24" s="81" customFormat="1" x14ac:dyDescent="0.25">
      <c r="X204" s="269"/>
    </row>
    <row r="205" spans="24:24" s="81" customFormat="1" x14ac:dyDescent="0.25">
      <c r="X205" s="269"/>
    </row>
    <row r="206" spans="24:24" s="81" customFormat="1" x14ac:dyDescent="0.25">
      <c r="X206" s="269"/>
    </row>
    <row r="207" spans="24:24" s="81" customFormat="1" x14ac:dyDescent="0.25">
      <c r="X207" s="269"/>
    </row>
    <row r="208" spans="24:24" s="81" customFormat="1" x14ac:dyDescent="0.25">
      <c r="X208" s="269"/>
    </row>
    <row r="209" spans="24:24" s="81" customFormat="1" x14ac:dyDescent="0.25">
      <c r="X209" s="269"/>
    </row>
    <row r="210" spans="24:24" s="81" customFormat="1" x14ac:dyDescent="0.25">
      <c r="X210" s="269"/>
    </row>
    <row r="211" spans="24:24" s="81" customFormat="1" x14ac:dyDescent="0.25">
      <c r="X211" s="269"/>
    </row>
    <row r="212" spans="24:24" s="81" customFormat="1" x14ac:dyDescent="0.25">
      <c r="X212" s="269"/>
    </row>
    <row r="213" spans="24:24" s="81" customFormat="1" x14ac:dyDescent="0.25">
      <c r="X213" s="269"/>
    </row>
    <row r="214" spans="24:24" s="81" customFormat="1" x14ac:dyDescent="0.25">
      <c r="X214" s="269"/>
    </row>
    <row r="215" spans="24:24" s="81" customFormat="1" x14ac:dyDescent="0.25">
      <c r="X215" s="269"/>
    </row>
    <row r="216" spans="24:24" s="81" customFormat="1" x14ac:dyDescent="0.25">
      <c r="X216" s="269"/>
    </row>
    <row r="217" spans="24:24" s="81" customFormat="1" x14ac:dyDescent="0.25">
      <c r="X217" s="269"/>
    </row>
    <row r="218" spans="24:24" s="81" customFormat="1" x14ac:dyDescent="0.25">
      <c r="X218" s="269"/>
    </row>
    <row r="219" spans="24:24" s="81" customFormat="1" x14ac:dyDescent="0.25">
      <c r="X219" s="269"/>
    </row>
    <row r="220" spans="24:24" s="81" customFormat="1" x14ac:dyDescent="0.25">
      <c r="X220" s="269"/>
    </row>
    <row r="221" spans="24:24" s="81" customFormat="1" x14ac:dyDescent="0.25">
      <c r="X221" s="269"/>
    </row>
    <row r="222" spans="24:24" s="81" customFormat="1" x14ac:dyDescent="0.25">
      <c r="X222" s="269"/>
    </row>
    <row r="223" spans="24:24" s="81" customFormat="1" x14ac:dyDescent="0.25">
      <c r="X223" s="269"/>
    </row>
    <row r="224" spans="24:24" s="81" customFormat="1" x14ac:dyDescent="0.25">
      <c r="X224" s="269"/>
    </row>
    <row r="225" spans="24:24" s="81" customFormat="1" x14ac:dyDescent="0.25">
      <c r="X225" s="269"/>
    </row>
    <row r="226" spans="24:24" s="81" customFormat="1" x14ac:dyDescent="0.25">
      <c r="X226" s="269"/>
    </row>
    <row r="227" spans="24:24" s="81" customFormat="1" x14ac:dyDescent="0.25">
      <c r="X227" s="269"/>
    </row>
    <row r="228" spans="24:24" s="81" customFormat="1" x14ac:dyDescent="0.25">
      <c r="X228" s="269"/>
    </row>
    <row r="229" spans="24:24" s="81" customFormat="1" x14ac:dyDescent="0.25">
      <c r="X229" s="269"/>
    </row>
    <row r="230" spans="24:24" s="81" customFormat="1" x14ac:dyDescent="0.25">
      <c r="X230" s="269"/>
    </row>
    <row r="231" spans="24:24" s="81" customFormat="1" x14ac:dyDescent="0.25">
      <c r="X231" s="269"/>
    </row>
    <row r="232" spans="24:24" s="81" customFormat="1" x14ac:dyDescent="0.25">
      <c r="X232" s="269"/>
    </row>
    <row r="233" spans="24:24" s="81" customFormat="1" x14ac:dyDescent="0.25">
      <c r="X233" s="269"/>
    </row>
    <row r="234" spans="24:24" s="81" customFormat="1" x14ac:dyDescent="0.25">
      <c r="X234" s="269"/>
    </row>
    <row r="235" spans="24:24" s="81" customFormat="1" x14ac:dyDescent="0.25">
      <c r="X235" s="269"/>
    </row>
    <row r="236" spans="24:24" s="81" customFormat="1" x14ac:dyDescent="0.25">
      <c r="X236" s="269"/>
    </row>
    <row r="237" spans="24:24" s="81" customFormat="1" x14ac:dyDescent="0.25">
      <c r="X237" s="269"/>
    </row>
    <row r="238" spans="24:24" s="81" customFormat="1" x14ac:dyDescent="0.25">
      <c r="X238" s="269"/>
    </row>
    <row r="239" spans="24:24" s="81" customFormat="1" x14ac:dyDescent="0.25">
      <c r="X239" s="269"/>
    </row>
    <row r="240" spans="24:24" s="81" customFormat="1" x14ac:dyDescent="0.25">
      <c r="X240" s="269"/>
    </row>
    <row r="241" spans="24:24" s="81" customFormat="1" x14ac:dyDescent="0.25">
      <c r="X241" s="269"/>
    </row>
    <row r="242" spans="24:24" s="81" customFormat="1" x14ac:dyDescent="0.25">
      <c r="X242" s="269"/>
    </row>
    <row r="243" spans="24:24" s="81" customFormat="1" x14ac:dyDescent="0.25">
      <c r="X243" s="269"/>
    </row>
    <row r="244" spans="24:24" s="81" customFormat="1" x14ac:dyDescent="0.25">
      <c r="X244" s="269"/>
    </row>
    <row r="245" spans="24:24" s="81" customFormat="1" x14ac:dyDescent="0.25">
      <c r="X245" s="269"/>
    </row>
    <row r="246" spans="24:24" s="81" customFormat="1" x14ac:dyDescent="0.25">
      <c r="X246" s="269"/>
    </row>
    <row r="247" spans="24:24" s="81" customFormat="1" x14ac:dyDescent="0.25">
      <c r="X247" s="269"/>
    </row>
    <row r="248" spans="24:24" s="81" customFormat="1" x14ac:dyDescent="0.25">
      <c r="X248" s="269"/>
    </row>
    <row r="249" spans="24:24" s="81" customFormat="1" x14ac:dyDescent="0.25">
      <c r="X249" s="269"/>
    </row>
    <row r="250" spans="24:24" s="81" customFormat="1" x14ac:dyDescent="0.25">
      <c r="X250" s="269"/>
    </row>
    <row r="251" spans="24:24" s="81" customFormat="1" x14ac:dyDescent="0.25">
      <c r="X251" s="269"/>
    </row>
    <row r="252" spans="24:24" s="81" customFormat="1" x14ac:dyDescent="0.25">
      <c r="X252" s="269"/>
    </row>
    <row r="253" spans="24:24" s="81" customFormat="1" x14ac:dyDescent="0.25">
      <c r="X253" s="269"/>
    </row>
    <row r="254" spans="24:24" s="81" customFormat="1" x14ac:dyDescent="0.25">
      <c r="X254" s="269"/>
    </row>
    <row r="255" spans="24:24" s="81" customFormat="1" x14ac:dyDescent="0.25">
      <c r="X255" s="269"/>
    </row>
    <row r="256" spans="24:24" s="81" customFormat="1" x14ac:dyDescent="0.25">
      <c r="X256" s="269"/>
    </row>
    <row r="257" spans="24:24" s="81" customFormat="1" x14ac:dyDescent="0.25">
      <c r="X257" s="269"/>
    </row>
    <row r="258" spans="24:24" s="81" customFormat="1" x14ac:dyDescent="0.25">
      <c r="X258" s="269"/>
    </row>
    <row r="259" spans="24:24" s="81" customFormat="1" x14ac:dyDescent="0.25">
      <c r="X259" s="269"/>
    </row>
    <row r="260" spans="24:24" s="81" customFormat="1" x14ac:dyDescent="0.25">
      <c r="X260" s="269"/>
    </row>
    <row r="261" spans="24:24" s="81" customFormat="1" x14ac:dyDescent="0.25">
      <c r="X261" s="269"/>
    </row>
    <row r="262" spans="24:24" s="81" customFormat="1" x14ac:dyDescent="0.25">
      <c r="X262" s="269"/>
    </row>
    <row r="263" spans="24:24" s="81" customFormat="1" x14ac:dyDescent="0.25">
      <c r="X263" s="269"/>
    </row>
    <row r="264" spans="24:24" s="81" customFormat="1" x14ac:dyDescent="0.25">
      <c r="X264" s="269"/>
    </row>
    <row r="265" spans="24:24" s="81" customFormat="1" x14ac:dyDescent="0.25">
      <c r="X265" s="269"/>
    </row>
    <row r="266" spans="24:24" s="81" customFormat="1" x14ac:dyDescent="0.25">
      <c r="X266" s="269"/>
    </row>
    <row r="267" spans="24:24" s="81" customFormat="1" x14ac:dyDescent="0.25">
      <c r="X267" s="269"/>
    </row>
    <row r="268" spans="24:24" s="81" customFormat="1" x14ac:dyDescent="0.25">
      <c r="X268" s="269"/>
    </row>
    <row r="269" spans="24:24" s="81" customFormat="1" x14ac:dyDescent="0.25">
      <c r="X269" s="269"/>
    </row>
    <row r="270" spans="24:24" s="81" customFormat="1" x14ac:dyDescent="0.25">
      <c r="X270" s="269"/>
    </row>
    <row r="271" spans="24:24" s="81" customFormat="1" x14ac:dyDescent="0.25">
      <c r="X271" s="269"/>
    </row>
    <row r="272" spans="24:24" s="81" customFormat="1" x14ac:dyDescent="0.25">
      <c r="X272" s="269"/>
    </row>
    <row r="273" spans="24:24" s="81" customFormat="1" x14ac:dyDescent="0.25">
      <c r="X273" s="269"/>
    </row>
    <row r="274" spans="24:24" s="81" customFormat="1" x14ac:dyDescent="0.25">
      <c r="X274" s="269"/>
    </row>
    <row r="275" spans="24:24" s="81" customFormat="1" x14ac:dyDescent="0.25">
      <c r="X275" s="269"/>
    </row>
    <row r="276" spans="24:24" s="81" customFormat="1" x14ac:dyDescent="0.25">
      <c r="X276" s="269"/>
    </row>
    <row r="277" spans="24:24" s="81" customFormat="1" x14ac:dyDescent="0.25">
      <c r="X277" s="269"/>
    </row>
    <row r="278" spans="24:24" s="81" customFormat="1" x14ac:dyDescent="0.25">
      <c r="X278" s="269"/>
    </row>
    <row r="279" spans="24:24" s="81" customFormat="1" x14ac:dyDescent="0.25">
      <c r="X279" s="269"/>
    </row>
    <row r="280" spans="24:24" s="81" customFormat="1" x14ac:dyDescent="0.25">
      <c r="X280" s="269"/>
    </row>
    <row r="281" spans="24:24" s="81" customFormat="1" x14ac:dyDescent="0.25">
      <c r="X281" s="269"/>
    </row>
    <row r="282" spans="24:24" s="81" customFormat="1" x14ac:dyDescent="0.25">
      <c r="X282" s="269"/>
    </row>
    <row r="283" spans="24:24" s="81" customFormat="1" x14ac:dyDescent="0.25">
      <c r="X283" s="269"/>
    </row>
    <row r="284" spans="24:24" s="81" customFormat="1" x14ac:dyDescent="0.25">
      <c r="X284" s="269"/>
    </row>
    <row r="285" spans="24:24" s="81" customFormat="1" x14ac:dyDescent="0.25">
      <c r="X285" s="269"/>
    </row>
    <row r="286" spans="24:24" s="81" customFormat="1" x14ac:dyDescent="0.25">
      <c r="X286" s="269"/>
    </row>
    <row r="287" spans="24:24" s="81" customFormat="1" x14ac:dyDescent="0.25">
      <c r="X287" s="269"/>
    </row>
    <row r="288" spans="24:24" s="81" customFormat="1" x14ac:dyDescent="0.25">
      <c r="X288" s="269"/>
    </row>
    <row r="289" spans="24:24" s="81" customFormat="1" x14ac:dyDescent="0.25">
      <c r="X289" s="269"/>
    </row>
    <row r="290" spans="24:24" s="81" customFormat="1" x14ac:dyDescent="0.25">
      <c r="X290" s="269"/>
    </row>
    <row r="291" spans="24:24" s="81" customFormat="1" x14ac:dyDescent="0.25">
      <c r="X291" s="269"/>
    </row>
    <row r="292" spans="24:24" s="81" customFormat="1" x14ac:dyDescent="0.25">
      <c r="X292" s="269"/>
    </row>
    <row r="293" spans="24:24" s="81" customFormat="1" x14ac:dyDescent="0.25">
      <c r="X293" s="269"/>
    </row>
    <row r="294" spans="24:24" s="81" customFormat="1" x14ac:dyDescent="0.25">
      <c r="X294" s="269"/>
    </row>
    <row r="295" spans="24:24" s="81" customFormat="1" x14ac:dyDescent="0.25">
      <c r="X295" s="269"/>
    </row>
    <row r="296" spans="24:24" s="81" customFormat="1" x14ac:dyDescent="0.25">
      <c r="X296" s="269"/>
    </row>
    <row r="297" spans="24:24" s="81" customFormat="1" x14ac:dyDescent="0.25">
      <c r="X297" s="269"/>
    </row>
    <row r="298" spans="24:24" s="81" customFormat="1" x14ac:dyDescent="0.25">
      <c r="X298" s="269"/>
    </row>
    <row r="299" spans="24:24" s="81" customFormat="1" x14ac:dyDescent="0.25">
      <c r="X299" s="269"/>
    </row>
    <row r="300" spans="24:24" s="81" customFormat="1" x14ac:dyDescent="0.25">
      <c r="X300" s="269"/>
    </row>
    <row r="301" spans="24:24" s="81" customFormat="1" x14ac:dyDescent="0.25">
      <c r="X301" s="269"/>
    </row>
    <row r="302" spans="24:24" s="81" customFormat="1" x14ac:dyDescent="0.25">
      <c r="X302" s="269"/>
    </row>
    <row r="303" spans="24:24" s="81" customFormat="1" x14ac:dyDescent="0.25">
      <c r="X303" s="269"/>
    </row>
    <row r="304" spans="24:24" s="81" customFormat="1" x14ac:dyDescent="0.25">
      <c r="X304" s="269"/>
    </row>
    <row r="305" spans="24:24" s="81" customFormat="1" x14ac:dyDescent="0.25">
      <c r="X305" s="269"/>
    </row>
    <row r="306" spans="24:24" s="81" customFormat="1" x14ac:dyDescent="0.25">
      <c r="X306" s="269"/>
    </row>
    <row r="307" spans="24:24" s="81" customFormat="1" x14ac:dyDescent="0.25">
      <c r="X307" s="269"/>
    </row>
    <row r="308" spans="24:24" s="81" customFormat="1" x14ac:dyDescent="0.25">
      <c r="X308" s="269"/>
    </row>
    <row r="309" spans="24:24" s="81" customFormat="1" x14ac:dyDescent="0.25">
      <c r="X309" s="269"/>
    </row>
    <row r="310" spans="24:24" s="81" customFormat="1" x14ac:dyDescent="0.25">
      <c r="X310" s="269"/>
    </row>
    <row r="311" spans="24:24" s="81" customFormat="1" x14ac:dyDescent="0.25">
      <c r="X311" s="269"/>
    </row>
    <row r="312" spans="24:24" s="81" customFormat="1" x14ac:dyDescent="0.25">
      <c r="X312" s="269"/>
    </row>
    <row r="313" spans="24:24" s="81" customFormat="1" x14ac:dyDescent="0.25">
      <c r="X313" s="269"/>
    </row>
    <row r="314" spans="24:24" s="81" customFormat="1" x14ac:dyDescent="0.25">
      <c r="X314" s="269"/>
    </row>
    <row r="315" spans="24:24" s="81" customFormat="1" x14ac:dyDescent="0.25">
      <c r="X315" s="269"/>
    </row>
    <row r="316" spans="24:24" s="81" customFormat="1" x14ac:dyDescent="0.25">
      <c r="X316" s="269"/>
    </row>
    <row r="317" spans="24:24" s="81" customFormat="1" x14ac:dyDescent="0.25">
      <c r="X317" s="269"/>
    </row>
    <row r="318" spans="24:24" s="81" customFormat="1" x14ac:dyDescent="0.25">
      <c r="X318" s="269"/>
    </row>
    <row r="319" spans="24:24" s="81" customFormat="1" x14ac:dyDescent="0.25">
      <c r="X319" s="269"/>
    </row>
    <row r="320" spans="24:24" s="81" customFormat="1" x14ac:dyDescent="0.25">
      <c r="X320" s="269"/>
    </row>
    <row r="321" spans="24:24" s="81" customFormat="1" x14ac:dyDescent="0.25">
      <c r="X321" s="269"/>
    </row>
    <row r="322" spans="24:24" s="81" customFormat="1" x14ac:dyDescent="0.25">
      <c r="X322" s="269"/>
    </row>
    <row r="323" spans="24:24" s="81" customFormat="1" x14ac:dyDescent="0.25">
      <c r="X323" s="269"/>
    </row>
    <row r="324" spans="24:24" s="81" customFormat="1" x14ac:dyDescent="0.25">
      <c r="X324" s="269"/>
    </row>
    <row r="325" spans="24:24" s="81" customFormat="1" x14ac:dyDescent="0.25">
      <c r="X325" s="269"/>
    </row>
    <row r="326" spans="24:24" s="81" customFormat="1" x14ac:dyDescent="0.25">
      <c r="X326" s="269"/>
    </row>
    <row r="327" spans="24:24" s="81" customFormat="1" x14ac:dyDescent="0.25">
      <c r="X327" s="269"/>
    </row>
    <row r="328" spans="24:24" s="81" customFormat="1" x14ac:dyDescent="0.25">
      <c r="X328" s="269"/>
    </row>
    <row r="329" spans="24:24" s="81" customFormat="1" x14ac:dyDescent="0.25">
      <c r="X329" s="269"/>
    </row>
    <row r="330" spans="24:24" s="81" customFormat="1" x14ac:dyDescent="0.25">
      <c r="X330" s="269"/>
    </row>
    <row r="331" spans="24:24" s="81" customFormat="1" x14ac:dyDescent="0.25">
      <c r="X331" s="269"/>
    </row>
    <row r="332" spans="24:24" s="81" customFormat="1" x14ac:dyDescent="0.25">
      <c r="X332" s="269"/>
    </row>
    <row r="333" spans="24:24" s="81" customFormat="1" x14ac:dyDescent="0.25">
      <c r="X333" s="269"/>
    </row>
    <row r="334" spans="24:24" s="81" customFormat="1" x14ac:dyDescent="0.25">
      <c r="X334" s="269"/>
    </row>
    <row r="335" spans="24:24" s="81" customFormat="1" x14ac:dyDescent="0.25">
      <c r="X335" s="269"/>
    </row>
    <row r="336" spans="24:24" s="81" customFormat="1" x14ac:dyDescent="0.25">
      <c r="X336" s="269"/>
    </row>
    <row r="337" spans="24:24" s="81" customFormat="1" x14ac:dyDescent="0.25">
      <c r="X337" s="269"/>
    </row>
    <row r="338" spans="24:24" s="81" customFormat="1" x14ac:dyDescent="0.25">
      <c r="X338" s="269"/>
    </row>
    <row r="339" spans="24:24" s="81" customFormat="1" x14ac:dyDescent="0.25">
      <c r="X339" s="269"/>
    </row>
    <row r="340" spans="24:24" s="81" customFormat="1" x14ac:dyDescent="0.25">
      <c r="X340" s="269"/>
    </row>
    <row r="341" spans="24:24" s="81" customFormat="1" x14ac:dyDescent="0.25">
      <c r="X341" s="269"/>
    </row>
    <row r="342" spans="24:24" s="81" customFormat="1" x14ac:dyDescent="0.25">
      <c r="X342" s="269"/>
    </row>
    <row r="343" spans="24:24" s="81" customFormat="1" x14ac:dyDescent="0.25">
      <c r="X343" s="269"/>
    </row>
    <row r="344" spans="24:24" s="81" customFormat="1" x14ac:dyDescent="0.25">
      <c r="X344" s="269"/>
    </row>
    <row r="345" spans="24:24" s="81" customFormat="1" x14ac:dyDescent="0.25">
      <c r="X345" s="269"/>
    </row>
    <row r="346" spans="24:24" s="81" customFormat="1" x14ac:dyDescent="0.25">
      <c r="X346" s="269"/>
    </row>
    <row r="347" spans="24:24" s="81" customFormat="1" x14ac:dyDescent="0.25">
      <c r="X347" s="269"/>
    </row>
    <row r="348" spans="24:24" s="81" customFormat="1" x14ac:dyDescent="0.25">
      <c r="X348" s="269"/>
    </row>
    <row r="349" spans="24:24" s="81" customFormat="1" x14ac:dyDescent="0.25">
      <c r="X349" s="269"/>
    </row>
    <row r="350" spans="24:24" s="81" customFormat="1" x14ac:dyDescent="0.25">
      <c r="X350" s="269"/>
    </row>
    <row r="351" spans="24:24" s="81" customFormat="1" x14ac:dyDescent="0.25">
      <c r="X351" s="269"/>
    </row>
    <row r="352" spans="24:24" s="81" customFormat="1" x14ac:dyDescent="0.25">
      <c r="X352" s="269"/>
    </row>
    <row r="353" spans="24:24" s="81" customFormat="1" x14ac:dyDescent="0.25">
      <c r="X353" s="269"/>
    </row>
    <row r="354" spans="24:24" s="81" customFormat="1" x14ac:dyDescent="0.25">
      <c r="X354" s="269"/>
    </row>
    <row r="355" spans="24:24" s="81" customFormat="1" x14ac:dyDescent="0.25">
      <c r="X355" s="269"/>
    </row>
    <row r="356" spans="24:24" s="81" customFormat="1" x14ac:dyDescent="0.25">
      <c r="X356" s="269"/>
    </row>
    <row r="357" spans="24:24" s="81" customFormat="1" x14ac:dyDescent="0.25">
      <c r="X357" s="269"/>
    </row>
    <row r="358" spans="24:24" s="81" customFormat="1" x14ac:dyDescent="0.25">
      <c r="X358" s="269"/>
    </row>
    <row r="359" spans="24:24" s="81" customFormat="1" x14ac:dyDescent="0.25">
      <c r="X359" s="269"/>
    </row>
    <row r="360" spans="24:24" s="81" customFormat="1" x14ac:dyDescent="0.25">
      <c r="X360" s="269"/>
    </row>
    <row r="361" spans="24:24" s="81" customFormat="1" x14ac:dyDescent="0.25">
      <c r="X361" s="269"/>
    </row>
    <row r="362" spans="24:24" s="81" customFormat="1" x14ac:dyDescent="0.25">
      <c r="X362" s="269"/>
    </row>
    <row r="363" spans="24:24" s="81" customFormat="1" x14ac:dyDescent="0.25">
      <c r="X363" s="269"/>
    </row>
    <row r="364" spans="24:24" s="81" customFormat="1" x14ac:dyDescent="0.25">
      <c r="X364" s="269"/>
    </row>
    <row r="365" spans="24:24" s="81" customFormat="1" x14ac:dyDescent="0.25">
      <c r="X365" s="269"/>
    </row>
    <row r="366" spans="24:24" s="81" customFormat="1" x14ac:dyDescent="0.25">
      <c r="X366" s="269"/>
    </row>
    <row r="367" spans="24:24" s="81" customFormat="1" x14ac:dyDescent="0.25">
      <c r="X367" s="269"/>
    </row>
    <row r="368" spans="24:24" s="81" customFormat="1" x14ac:dyDescent="0.25">
      <c r="X368" s="269"/>
    </row>
    <row r="369" spans="24:24" s="81" customFormat="1" x14ac:dyDescent="0.25">
      <c r="X369" s="269"/>
    </row>
    <row r="370" spans="24:24" s="81" customFormat="1" x14ac:dyDescent="0.25">
      <c r="X370" s="269"/>
    </row>
    <row r="371" spans="24:24" s="81" customFormat="1" x14ac:dyDescent="0.25">
      <c r="X371" s="269"/>
    </row>
    <row r="372" spans="24:24" s="81" customFormat="1" x14ac:dyDescent="0.25">
      <c r="X372" s="269"/>
    </row>
    <row r="373" spans="24:24" s="81" customFormat="1" x14ac:dyDescent="0.25">
      <c r="X373" s="269"/>
    </row>
    <row r="374" spans="24:24" s="81" customFormat="1" x14ac:dyDescent="0.25">
      <c r="X374" s="269"/>
    </row>
    <row r="375" spans="24:24" s="81" customFormat="1" x14ac:dyDescent="0.25">
      <c r="X375" s="269"/>
    </row>
    <row r="376" spans="24:24" s="81" customFormat="1" x14ac:dyDescent="0.25">
      <c r="X376" s="269"/>
    </row>
    <row r="377" spans="24:24" s="81" customFormat="1" x14ac:dyDescent="0.25">
      <c r="X377" s="269"/>
    </row>
    <row r="378" spans="24:24" s="81" customFormat="1" x14ac:dyDescent="0.25">
      <c r="X378" s="269"/>
    </row>
    <row r="379" spans="24:24" s="81" customFormat="1" x14ac:dyDescent="0.25">
      <c r="X379" s="269"/>
    </row>
    <row r="380" spans="24:24" s="81" customFormat="1" x14ac:dyDescent="0.25">
      <c r="X380" s="269"/>
    </row>
    <row r="381" spans="24:24" s="81" customFormat="1" x14ac:dyDescent="0.25">
      <c r="X381" s="269"/>
    </row>
    <row r="382" spans="24:24" s="81" customFormat="1" x14ac:dyDescent="0.25">
      <c r="X382" s="269"/>
    </row>
    <row r="383" spans="24:24" s="81" customFormat="1" x14ac:dyDescent="0.25">
      <c r="X383" s="269"/>
    </row>
    <row r="384" spans="24:24" s="81" customFormat="1" x14ac:dyDescent="0.25">
      <c r="X384" s="269"/>
    </row>
    <row r="385" spans="24:24" s="81" customFormat="1" x14ac:dyDescent="0.25">
      <c r="X385" s="269"/>
    </row>
    <row r="386" spans="24:24" s="81" customFormat="1" x14ac:dyDescent="0.25">
      <c r="X386" s="269"/>
    </row>
    <row r="387" spans="24:24" s="81" customFormat="1" x14ac:dyDescent="0.25">
      <c r="X387" s="269"/>
    </row>
    <row r="388" spans="24:24" s="81" customFormat="1" x14ac:dyDescent="0.25">
      <c r="X388" s="269"/>
    </row>
    <row r="389" spans="24:24" s="81" customFormat="1" x14ac:dyDescent="0.25">
      <c r="X389" s="269"/>
    </row>
    <row r="390" spans="24:24" s="81" customFormat="1" x14ac:dyDescent="0.25">
      <c r="X390" s="269"/>
    </row>
    <row r="391" spans="24:24" s="81" customFormat="1" x14ac:dyDescent="0.25">
      <c r="X391" s="269"/>
    </row>
    <row r="392" spans="24:24" s="81" customFormat="1" x14ac:dyDescent="0.25">
      <c r="X392" s="269"/>
    </row>
    <row r="393" spans="24:24" s="81" customFormat="1" x14ac:dyDescent="0.25">
      <c r="X393" s="269"/>
    </row>
    <row r="394" spans="24:24" s="81" customFormat="1" x14ac:dyDescent="0.25">
      <c r="X394" s="269"/>
    </row>
    <row r="395" spans="24:24" s="81" customFormat="1" x14ac:dyDescent="0.25">
      <c r="X395" s="269"/>
    </row>
    <row r="396" spans="24:24" s="81" customFormat="1" x14ac:dyDescent="0.25">
      <c r="X396" s="269"/>
    </row>
    <row r="397" spans="24:24" s="81" customFormat="1" x14ac:dyDescent="0.25">
      <c r="X397" s="269"/>
    </row>
    <row r="398" spans="24:24" s="81" customFormat="1" x14ac:dyDescent="0.25">
      <c r="X398" s="269"/>
    </row>
    <row r="399" spans="24:24" s="81" customFormat="1" x14ac:dyDescent="0.25">
      <c r="X399" s="269"/>
    </row>
    <row r="400" spans="24:24" s="81" customFormat="1" x14ac:dyDescent="0.25">
      <c r="X400" s="269"/>
    </row>
    <row r="401" spans="24:24" s="81" customFormat="1" x14ac:dyDescent="0.25">
      <c r="X401" s="269"/>
    </row>
    <row r="402" spans="24:24" s="81" customFormat="1" x14ac:dyDescent="0.25">
      <c r="X402" s="269"/>
    </row>
    <row r="403" spans="24:24" s="81" customFormat="1" x14ac:dyDescent="0.25">
      <c r="X403" s="269"/>
    </row>
    <row r="404" spans="24:24" s="81" customFormat="1" x14ac:dyDescent="0.25">
      <c r="X404" s="269"/>
    </row>
    <row r="405" spans="24:24" s="81" customFormat="1" x14ac:dyDescent="0.25">
      <c r="X405" s="269"/>
    </row>
    <row r="406" spans="24:24" s="81" customFormat="1" x14ac:dyDescent="0.25">
      <c r="X406" s="269"/>
    </row>
    <row r="407" spans="24:24" s="81" customFormat="1" x14ac:dyDescent="0.25">
      <c r="X407" s="269"/>
    </row>
    <row r="408" spans="24:24" s="81" customFormat="1" x14ac:dyDescent="0.25">
      <c r="X408" s="269"/>
    </row>
    <row r="409" spans="24:24" s="81" customFormat="1" x14ac:dyDescent="0.25">
      <c r="X409" s="269"/>
    </row>
    <row r="410" spans="24:24" s="81" customFormat="1" x14ac:dyDescent="0.25">
      <c r="X410" s="269"/>
    </row>
    <row r="411" spans="24:24" s="81" customFormat="1" x14ac:dyDescent="0.25">
      <c r="X411" s="269"/>
    </row>
    <row r="412" spans="24:24" s="81" customFormat="1" x14ac:dyDescent="0.25">
      <c r="X412" s="269"/>
    </row>
    <row r="413" spans="24:24" s="81" customFormat="1" x14ac:dyDescent="0.25">
      <c r="X413" s="269"/>
    </row>
    <row r="414" spans="24:24" s="81" customFormat="1" x14ac:dyDescent="0.25">
      <c r="X414" s="269"/>
    </row>
    <row r="415" spans="24:24" s="81" customFormat="1" x14ac:dyDescent="0.25">
      <c r="X415" s="269"/>
    </row>
    <row r="416" spans="24:24" s="81" customFormat="1" x14ac:dyDescent="0.25">
      <c r="X416" s="269"/>
    </row>
    <row r="417" spans="24:24" s="81" customFormat="1" x14ac:dyDescent="0.25">
      <c r="X417" s="269"/>
    </row>
    <row r="418" spans="24:24" s="81" customFormat="1" x14ac:dyDescent="0.25">
      <c r="X418" s="269"/>
    </row>
    <row r="419" spans="24:24" s="81" customFormat="1" x14ac:dyDescent="0.25">
      <c r="X419" s="269"/>
    </row>
    <row r="420" spans="24:24" s="81" customFormat="1" x14ac:dyDescent="0.25">
      <c r="X420" s="269"/>
    </row>
    <row r="421" spans="24:24" s="81" customFormat="1" x14ac:dyDescent="0.25">
      <c r="X421" s="269"/>
    </row>
    <row r="422" spans="24:24" s="81" customFormat="1" x14ac:dyDescent="0.25">
      <c r="X422" s="269"/>
    </row>
    <row r="423" spans="24:24" s="81" customFormat="1" x14ac:dyDescent="0.25">
      <c r="X423" s="269"/>
    </row>
    <row r="424" spans="24:24" s="81" customFormat="1" x14ac:dyDescent="0.25">
      <c r="X424" s="269"/>
    </row>
    <row r="425" spans="24:24" s="81" customFormat="1" x14ac:dyDescent="0.25">
      <c r="X425" s="269"/>
    </row>
    <row r="426" spans="24:24" s="81" customFormat="1" x14ac:dyDescent="0.25">
      <c r="X426" s="269"/>
    </row>
    <row r="427" spans="24:24" s="81" customFormat="1" x14ac:dyDescent="0.25">
      <c r="X427" s="269"/>
    </row>
    <row r="428" spans="24:24" s="81" customFormat="1" x14ac:dyDescent="0.25">
      <c r="X428" s="269"/>
    </row>
    <row r="429" spans="24:24" s="81" customFormat="1" x14ac:dyDescent="0.25">
      <c r="X429" s="269"/>
    </row>
    <row r="430" spans="24:24" s="81" customFormat="1" x14ac:dyDescent="0.25">
      <c r="X430" s="269"/>
    </row>
    <row r="431" spans="24:24" s="81" customFormat="1" x14ac:dyDescent="0.25">
      <c r="X431" s="269"/>
    </row>
    <row r="432" spans="24:24" s="81" customFormat="1" x14ac:dyDescent="0.25">
      <c r="X432" s="269"/>
    </row>
    <row r="433" spans="24:24" s="81" customFormat="1" x14ac:dyDescent="0.25">
      <c r="X433" s="269"/>
    </row>
    <row r="434" spans="24:24" s="81" customFormat="1" x14ac:dyDescent="0.25">
      <c r="X434" s="269"/>
    </row>
    <row r="435" spans="24:24" s="81" customFormat="1" x14ac:dyDescent="0.25">
      <c r="X435" s="269"/>
    </row>
    <row r="436" spans="24:24" s="81" customFormat="1" x14ac:dyDescent="0.25">
      <c r="X436" s="269"/>
    </row>
    <row r="437" spans="24:24" s="81" customFormat="1" x14ac:dyDescent="0.25">
      <c r="X437" s="269"/>
    </row>
    <row r="438" spans="24:24" s="81" customFormat="1" x14ac:dyDescent="0.25">
      <c r="X438" s="269"/>
    </row>
    <row r="439" spans="24:24" s="81" customFormat="1" x14ac:dyDescent="0.25">
      <c r="X439" s="269"/>
    </row>
    <row r="440" spans="24:24" s="81" customFormat="1" x14ac:dyDescent="0.25">
      <c r="X440" s="269"/>
    </row>
    <row r="441" spans="24:24" s="81" customFormat="1" x14ac:dyDescent="0.25">
      <c r="X441" s="269"/>
    </row>
    <row r="442" spans="24:24" s="81" customFormat="1" x14ac:dyDescent="0.25">
      <c r="X442" s="269"/>
    </row>
    <row r="443" spans="24:24" s="81" customFormat="1" x14ac:dyDescent="0.25">
      <c r="X443" s="269"/>
    </row>
    <row r="444" spans="24:24" s="81" customFormat="1" x14ac:dyDescent="0.25">
      <c r="X444" s="269"/>
    </row>
    <row r="445" spans="24:24" s="81" customFormat="1" x14ac:dyDescent="0.25">
      <c r="X445" s="269"/>
    </row>
    <row r="446" spans="24:24" s="81" customFormat="1" x14ac:dyDescent="0.25">
      <c r="X446" s="269"/>
    </row>
    <row r="447" spans="24:24" s="81" customFormat="1" x14ac:dyDescent="0.25">
      <c r="X447" s="269"/>
    </row>
    <row r="448" spans="24:24" s="81" customFormat="1" x14ac:dyDescent="0.25">
      <c r="X448" s="269"/>
    </row>
    <row r="449" spans="24:24" s="81" customFormat="1" x14ac:dyDescent="0.25">
      <c r="X449" s="269"/>
    </row>
    <row r="450" spans="24:24" s="81" customFormat="1" x14ac:dyDescent="0.25">
      <c r="X450" s="269"/>
    </row>
    <row r="451" spans="24:24" s="81" customFormat="1" x14ac:dyDescent="0.25">
      <c r="X451" s="269"/>
    </row>
    <row r="452" spans="24:24" s="81" customFormat="1" x14ac:dyDescent="0.25">
      <c r="X452" s="269"/>
    </row>
    <row r="453" spans="24:24" s="81" customFormat="1" x14ac:dyDescent="0.25">
      <c r="X453" s="269"/>
    </row>
    <row r="454" spans="24:24" s="81" customFormat="1" x14ac:dyDescent="0.25">
      <c r="X454" s="269"/>
    </row>
    <row r="455" spans="24:24" s="81" customFormat="1" x14ac:dyDescent="0.25">
      <c r="X455" s="269"/>
    </row>
    <row r="456" spans="24:24" s="81" customFormat="1" x14ac:dyDescent="0.25">
      <c r="X456" s="269"/>
    </row>
    <row r="457" spans="24:24" s="81" customFormat="1" x14ac:dyDescent="0.25">
      <c r="X457" s="269"/>
    </row>
    <row r="458" spans="24:24" s="81" customFormat="1" x14ac:dyDescent="0.25">
      <c r="X458" s="269"/>
    </row>
    <row r="459" spans="24:24" s="81" customFormat="1" x14ac:dyDescent="0.25">
      <c r="X459" s="269"/>
    </row>
    <row r="460" spans="24:24" s="81" customFormat="1" x14ac:dyDescent="0.25">
      <c r="X460" s="269"/>
    </row>
    <row r="461" spans="24:24" s="81" customFormat="1" x14ac:dyDescent="0.25">
      <c r="X461" s="269"/>
    </row>
    <row r="462" spans="24:24" s="81" customFormat="1" x14ac:dyDescent="0.25">
      <c r="X462" s="269"/>
    </row>
    <row r="463" spans="24:24" s="81" customFormat="1" x14ac:dyDescent="0.25">
      <c r="X463" s="269"/>
    </row>
    <row r="464" spans="24:24" s="81" customFormat="1" x14ac:dyDescent="0.25">
      <c r="X464" s="269"/>
    </row>
    <row r="465" spans="24:24" s="81" customFormat="1" x14ac:dyDescent="0.25">
      <c r="X465" s="269"/>
    </row>
    <row r="466" spans="24:24" s="81" customFormat="1" x14ac:dyDescent="0.25">
      <c r="X466" s="269"/>
    </row>
    <row r="467" spans="24:24" s="81" customFormat="1" x14ac:dyDescent="0.25">
      <c r="X467" s="269"/>
    </row>
    <row r="468" spans="24:24" s="81" customFormat="1" x14ac:dyDescent="0.25">
      <c r="X468" s="269"/>
    </row>
    <row r="469" spans="24:24" s="81" customFormat="1" x14ac:dyDescent="0.25">
      <c r="X469" s="269"/>
    </row>
    <row r="470" spans="24:24" s="81" customFormat="1" x14ac:dyDescent="0.25">
      <c r="X470" s="269"/>
    </row>
    <row r="471" spans="24:24" s="81" customFormat="1" x14ac:dyDescent="0.25">
      <c r="X471" s="269"/>
    </row>
    <row r="472" spans="24:24" s="81" customFormat="1" x14ac:dyDescent="0.25">
      <c r="X472" s="269"/>
    </row>
    <row r="473" spans="24:24" s="81" customFormat="1" x14ac:dyDescent="0.25">
      <c r="X473" s="269"/>
    </row>
    <row r="474" spans="24:24" s="81" customFormat="1" x14ac:dyDescent="0.25">
      <c r="X474" s="269"/>
    </row>
    <row r="475" spans="24:24" s="81" customFormat="1" x14ac:dyDescent="0.25">
      <c r="X475" s="269"/>
    </row>
    <row r="476" spans="24:24" s="81" customFormat="1" x14ac:dyDescent="0.25">
      <c r="X476" s="269"/>
    </row>
    <row r="477" spans="24:24" s="81" customFormat="1" x14ac:dyDescent="0.25">
      <c r="X477" s="269"/>
    </row>
    <row r="478" spans="24:24" s="81" customFormat="1" x14ac:dyDescent="0.25">
      <c r="X478" s="269"/>
    </row>
    <row r="479" spans="24:24" s="81" customFormat="1" x14ac:dyDescent="0.25">
      <c r="X479" s="269"/>
    </row>
    <row r="480" spans="24:24" s="81" customFormat="1" x14ac:dyDescent="0.25">
      <c r="X480" s="269"/>
    </row>
    <row r="481" spans="24:24" s="81" customFormat="1" x14ac:dyDescent="0.25">
      <c r="X481" s="269"/>
    </row>
    <row r="482" spans="24:24" s="81" customFormat="1" x14ac:dyDescent="0.25">
      <c r="X482" s="269"/>
    </row>
    <row r="483" spans="24:24" s="81" customFormat="1" x14ac:dyDescent="0.25">
      <c r="X483" s="269"/>
    </row>
    <row r="484" spans="24:24" s="81" customFormat="1" x14ac:dyDescent="0.25">
      <c r="X484" s="269"/>
    </row>
    <row r="485" spans="24:24" s="81" customFormat="1" x14ac:dyDescent="0.25">
      <c r="X485" s="269"/>
    </row>
    <row r="486" spans="24:24" s="81" customFormat="1" x14ac:dyDescent="0.25">
      <c r="X486" s="269"/>
    </row>
    <row r="487" spans="24:24" s="81" customFormat="1" x14ac:dyDescent="0.25">
      <c r="X487" s="269"/>
    </row>
    <row r="488" spans="24:24" s="81" customFormat="1" x14ac:dyDescent="0.25">
      <c r="X488" s="269"/>
    </row>
    <row r="489" spans="24:24" s="81" customFormat="1" x14ac:dyDescent="0.25">
      <c r="X489" s="269"/>
    </row>
    <row r="490" spans="24:24" s="81" customFormat="1" x14ac:dyDescent="0.25">
      <c r="X490" s="269"/>
    </row>
    <row r="491" spans="24:24" s="81" customFormat="1" x14ac:dyDescent="0.25">
      <c r="X491" s="269"/>
    </row>
    <row r="492" spans="24:24" s="81" customFormat="1" x14ac:dyDescent="0.25">
      <c r="X492" s="269"/>
    </row>
    <row r="493" spans="24:24" s="81" customFormat="1" x14ac:dyDescent="0.25">
      <c r="X493" s="269"/>
    </row>
    <row r="494" spans="24:24" s="81" customFormat="1" x14ac:dyDescent="0.25">
      <c r="X494" s="269"/>
    </row>
    <row r="495" spans="24:24" s="81" customFormat="1" x14ac:dyDescent="0.25">
      <c r="X495" s="269"/>
    </row>
    <row r="496" spans="24:24" s="81" customFormat="1" x14ac:dyDescent="0.25">
      <c r="X496" s="269"/>
    </row>
    <row r="497" spans="24:24" s="81" customFormat="1" x14ac:dyDescent="0.25">
      <c r="X497" s="269"/>
    </row>
    <row r="498" spans="24:24" s="81" customFormat="1" x14ac:dyDescent="0.25">
      <c r="X498" s="269"/>
    </row>
    <row r="499" spans="24:24" s="81" customFormat="1" x14ac:dyDescent="0.25">
      <c r="X499" s="269"/>
    </row>
    <row r="500" spans="24:24" s="81" customFormat="1" x14ac:dyDescent="0.25">
      <c r="X500" s="269"/>
    </row>
    <row r="501" spans="24:24" s="81" customFormat="1" x14ac:dyDescent="0.25">
      <c r="X501" s="269"/>
    </row>
    <row r="502" spans="24:24" s="81" customFormat="1" x14ac:dyDescent="0.25">
      <c r="X502" s="269"/>
    </row>
    <row r="503" spans="24:24" s="81" customFormat="1" x14ac:dyDescent="0.25">
      <c r="X503" s="269"/>
    </row>
    <row r="504" spans="24:24" s="81" customFormat="1" x14ac:dyDescent="0.25">
      <c r="X504" s="269"/>
    </row>
    <row r="505" spans="24:24" s="81" customFormat="1" x14ac:dyDescent="0.25">
      <c r="X505" s="269"/>
    </row>
    <row r="506" spans="24:24" s="81" customFormat="1" x14ac:dyDescent="0.25">
      <c r="X506" s="269"/>
    </row>
    <row r="507" spans="24:24" s="81" customFormat="1" x14ac:dyDescent="0.25">
      <c r="X507" s="269"/>
    </row>
    <row r="508" spans="24:24" s="81" customFormat="1" x14ac:dyDescent="0.25">
      <c r="X508" s="269"/>
    </row>
    <row r="509" spans="24:24" s="81" customFormat="1" x14ac:dyDescent="0.25">
      <c r="X509" s="269"/>
    </row>
    <row r="510" spans="24:24" s="81" customFormat="1" x14ac:dyDescent="0.25">
      <c r="X510" s="269"/>
    </row>
    <row r="511" spans="24:24" s="81" customFormat="1" x14ac:dyDescent="0.25">
      <c r="X511" s="269"/>
    </row>
    <row r="512" spans="24:24" s="81" customFormat="1" x14ac:dyDescent="0.25">
      <c r="X512" s="269"/>
    </row>
    <row r="513" spans="24:24" s="81" customFormat="1" x14ac:dyDescent="0.25">
      <c r="X513" s="269"/>
    </row>
    <row r="514" spans="24:24" s="81" customFormat="1" x14ac:dyDescent="0.25">
      <c r="X514" s="269"/>
    </row>
    <row r="515" spans="24:24" s="81" customFormat="1" x14ac:dyDescent="0.25">
      <c r="X515" s="269"/>
    </row>
    <row r="516" spans="24:24" s="81" customFormat="1" x14ac:dyDescent="0.25">
      <c r="X516" s="269"/>
    </row>
    <row r="517" spans="24:24" s="81" customFormat="1" x14ac:dyDescent="0.25">
      <c r="X517" s="269"/>
    </row>
    <row r="518" spans="24:24" s="81" customFormat="1" x14ac:dyDescent="0.25">
      <c r="X518" s="269"/>
    </row>
    <row r="519" spans="24:24" s="81" customFormat="1" x14ac:dyDescent="0.25">
      <c r="X519" s="269"/>
    </row>
    <row r="520" spans="24:24" s="81" customFormat="1" x14ac:dyDescent="0.25">
      <c r="X520" s="269"/>
    </row>
    <row r="521" spans="24:24" s="81" customFormat="1" x14ac:dyDescent="0.25">
      <c r="X521" s="269"/>
    </row>
    <row r="522" spans="24:24" s="81" customFormat="1" x14ac:dyDescent="0.25">
      <c r="X522" s="269"/>
    </row>
    <row r="523" spans="24:24" s="81" customFormat="1" x14ac:dyDescent="0.25">
      <c r="X523" s="269"/>
    </row>
    <row r="524" spans="24:24" s="81" customFormat="1" x14ac:dyDescent="0.25">
      <c r="X524" s="269"/>
    </row>
    <row r="525" spans="24:24" s="81" customFormat="1" x14ac:dyDescent="0.25">
      <c r="X525" s="269"/>
    </row>
    <row r="526" spans="24:24" s="81" customFormat="1" x14ac:dyDescent="0.25">
      <c r="X526" s="269"/>
    </row>
    <row r="527" spans="24:24" s="81" customFormat="1" x14ac:dyDescent="0.25">
      <c r="X527" s="269"/>
    </row>
    <row r="528" spans="24:24" s="81" customFormat="1" x14ac:dyDescent="0.25">
      <c r="X528" s="269"/>
    </row>
    <row r="529" spans="24:24" s="81" customFormat="1" x14ac:dyDescent="0.25">
      <c r="X529" s="269"/>
    </row>
    <row r="530" spans="24:24" s="81" customFormat="1" x14ac:dyDescent="0.25">
      <c r="X530" s="269"/>
    </row>
    <row r="531" spans="24:24" s="81" customFormat="1" x14ac:dyDescent="0.25">
      <c r="X531" s="269"/>
    </row>
    <row r="532" spans="24:24" s="81" customFormat="1" x14ac:dyDescent="0.25">
      <c r="X532" s="269"/>
    </row>
    <row r="533" spans="24:24" s="81" customFormat="1" x14ac:dyDescent="0.25">
      <c r="X533" s="269"/>
    </row>
    <row r="534" spans="24:24" s="81" customFormat="1" x14ac:dyDescent="0.25">
      <c r="X534" s="269"/>
    </row>
    <row r="535" spans="24:24" s="81" customFormat="1" x14ac:dyDescent="0.25">
      <c r="X535" s="269"/>
    </row>
    <row r="536" spans="24:24" s="81" customFormat="1" x14ac:dyDescent="0.25">
      <c r="X536" s="269"/>
    </row>
    <row r="537" spans="24:24" s="81" customFormat="1" x14ac:dyDescent="0.25">
      <c r="X537" s="269"/>
    </row>
    <row r="538" spans="24:24" s="81" customFormat="1" x14ac:dyDescent="0.25">
      <c r="X538" s="269"/>
    </row>
    <row r="539" spans="24:24" s="81" customFormat="1" x14ac:dyDescent="0.25">
      <c r="X539" s="269"/>
    </row>
    <row r="540" spans="24:24" s="81" customFormat="1" x14ac:dyDescent="0.25">
      <c r="X540" s="269"/>
    </row>
    <row r="541" spans="24:24" s="81" customFormat="1" x14ac:dyDescent="0.25">
      <c r="X541" s="269"/>
    </row>
    <row r="542" spans="24:24" s="81" customFormat="1" x14ac:dyDescent="0.25">
      <c r="X542" s="269"/>
    </row>
    <row r="543" spans="24:24" s="81" customFormat="1" x14ac:dyDescent="0.25">
      <c r="X543" s="269"/>
    </row>
    <row r="544" spans="24:24" s="81" customFormat="1" x14ac:dyDescent="0.25">
      <c r="X544" s="269"/>
    </row>
    <row r="545" spans="24:24" s="81" customFormat="1" x14ac:dyDescent="0.25">
      <c r="X545" s="269"/>
    </row>
    <row r="546" spans="24:24" s="81" customFormat="1" x14ac:dyDescent="0.25">
      <c r="X546" s="269"/>
    </row>
    <row r="547" spans="24:24" s="81" customFormat="1" x14ac:dyDescent="0.25">
      <c r="X547" s="269"/>
    </row>
    <row r="548" spans="24:24" s="81" customFormat="1" x14ac:dyDescent="0.25">
      <c r="X548" s="269"/>
    </row>
    <row r="549" spans="24:24" s="81" customFormat="1" x14ac:dyDescent="0.25">
      <c r="X549" s="269"/>
    </row>
    <row r="550" spans="24:24" s="81" customFormat="1" x14ac:dyDescent="0.25">
      <c r="X550" s="269"/>
    </row>
    <row r="551" spans="24:24" s="81" customFormat="1" x14ac:dyDescent="0.25">
      <c r="X551" s="269"/>
    </row>
    <row r="552" spans="24:24" s="81" customFormat="1" x14ac:dyDescent="0.25">
      <c r="X552" s="269"/>
    </row>
    <row r="553" spans="24:24" s="81" customFormat="1" x14ac:dyDescent="0.25">
      <c r="X553" s="269"/>
    </row>
    <row r="554" spans="24:24" s="81" customFormat="1" x14ac:dyDescent="0.25">
      <c r="X554" s="269"/>
    </row>
    <row r="555" spans="24:24" s="81" customFormat="1" x14ac:dyDescent="0.25">
      <c r="X555" s="269"/>
    </row>
    <row r="556" spans="24:24" s="81" customFormat="1" x14ac:dyDescent="0.25">
      <c r="X556" s="269"/>
    </row>
    <row r="557" spans="24:24" s="81" customFormat="1" x14ac:dyDescent="0.25">
      <c r="X557" s="269"/>
    </row>
    <row r="558" spans="24:24" s="81" customFormat="1" x14ac:dyDescent="0.25">
      <c r="X558" s="269"/>
    </row>
    <row r="559" spans="24:24" s="81" customFormat="1" x14ac:dyDescent="0.25">
      <c r="X559" s="269"/>
    </row>
    <row r="560" spans="24:24" s="81" customFormat="1" x14ac:dyDescent="0.25">
      <c r="X560" s="269"/>
    </row>
    <row r="561" spans="24:24" s="81" customFormat="1" x14ac:dyDescent="0.25">
      <c r="X561" s="269"/>
    </row>
    <row r="562" spans="24:24" s="81" customFormat="1" x14ac:dyDescent="0.25">
      <c r="X562" s="269"/>
    </row>
    <row r="563" spans="24:24" s="81" customFormat="1" x14ac:dyDescent="0.25">
      <c r="X563" s="269"/>
    </row>
    <row r="564" spans="24:24" s="81" customFormat="1" x14ac:dyDescent="0.25">
      <c r="X564" s="269"/>
    </row>
    <row r="565" spans="24:24" s="81" customFormat="1" x14ac:dyDescent="0.25">
      <c r="X565" s="269"/>
    </row>
    <row r="566" spans="24:24" s="81" customFormat="1" x14ac:dyDescent="0.25">
      <c r="X566" s="269"/>
    </row>
    <row r="567" spans="24:24" s="81" customFormat="1" x14ac:dyDescent="0.25">
      <c r="X567" s="269"/>
    </row>
    <row r="568" spans="24:24" s="81" customFormat="1" x14ac:dyDescent="0.25">
      <c r="X568" s="269"/>
    </row>
    <row r="569" spans="24:24" s="81" customFormat="1" x14ac:dyDescent="0.25">
      <c r="X569" s="269"/>
    </row>
    <row r="570" spans="24:24" s="81" customFormat="1" x14ac:dyDescent="0.25">
      <c r="X570" s="269"/>
    </row>
    <row r="571" spans="24:24" s="81" customFormat="1" x14ac:dyDescent="0.25">
      <c r="X571" s="269"/>
    </row>
    <row r="572" spans="24:24" s="81" customFormat="1" x14ac:dyDescent="0.25">
      <c r="X572" s="269"/>
    </row>
    <row r="573" spans="24:24" s="81" customFormat="1" x14ac:dyDescent="0.25">
      <c r="X573" s="269"/>
    </row>
    <row r="574" spans="24:24" s="81" customFormat="1" x14ac:dyDescent="0.25">
      <c r="X574" s="269"/>
    </row>
    <row r="575" spans="24:24" s="81" customFormat="1" x14ac:dyDescent="0.25">
      <c r="X575" s="269"/>
    </row>
    <row r="576" spans="24:24" s="81" customFormat="1" x14ac:dyDescent="0.25">
      <c r="X576" s="269"/>
    </row>
    <row r="577" spans="24:24" s="81" customFormat="1" x14ac:dyDescent="0.25">
      <c r="X577" s="269"/>
    </row>
    <row r="578" spans="24:24" s="81" customFormat="1" x14ac:dyDescent="0.25">
      <c r="X578" s="269"/>
    </row>
    <row r="579" spans="24:24" s="81" customFormat="1" x14ac:dyDescent="0.25">
      <c r="X579" s="269"/>
    </row>
    <row r="580" spans="24:24" s="81" customFormat="1" x14ac:dyDescent="0.25">
      <c r="X580" s="269"/>
    </row>
    <row r="581" spans="24:24" s="81" customFormat="1" x14ac:dyDescent="0.25">
      <c r="X581" s="269"/>
    </row>
    <row r="582" spans="24:24" s="81" customFormat="1" x14ac:dyDescent="0.25">
      <c r="X582" s="269"/>
    </row>
    <row r="583" spans="24:24" s="81" customFormat="1" x14ac:dyDescent="0.25">
      <c r="X583" s="269"/>
    </row>
    <row r="584" spans="24:24" s="81" customFormat="1" x14ac:dyDescent="0.25">
      <c r="X584" s="269"/>
    </row>
    <row r="585" spans="24:24" s="81" customFormat="1" x14ac:dyDescent="0.25">
      <c r="X585" s="269"/>
    </row>
    <row r="586" spans="24:24" s="81" customFormat="1" x14ac:dyDescent="0.25">
      <c r="X586" s="269"/>
    </row>
    <row r="587" spans="24:24" s="81" customFormat="1" x14ac:dyDescent="0.25">
      <c r="X587" s="269"/>
    </row>
    <row r="588" spans="24:24" s="81" customFormat="1" x14ac:dyDescent="0.25">
      <c r="X588" s="269"/>
    </row>
    <row r="589" spans="24:24" s="81" customFormat="1" x14ac:dyDescent="0.25">
      <c r="X589" s="269"/>
    </row>
    <row r="590" spans="24:24" s="81" customFormat="1" x14ac:dyDescent="0.25">
      <c r="X590" s="269"/>
    </row>
    <row r="591" spans="24:24" s="81" customFormat="1" x14ac:dyDescent="0.25">
      <c r="X591" s="269"/>
    </row>
    <row r="592" spans="24:24" s="81" customFormat="1" x14ac:dyDescent="0.25">
      <c r="X592" s="269"/>
    </row>
    <row r="593" spans="24:24" s="81" customFormat="1" x14ac:dyDescent="0.25">
      <c r="X593" s="269"/>
    </row>
    <row r="594" spans="24:24" s="81" customFormat="1" x14ac:dyDescent="0.25">
      <c r="X594" s="269"/>
    </row>
    <row r="595" spans="24:24" s="81" customFormat="1" x14ac:dyDescent="0.25">
      <c r="X595" s="269"/>
    </row>
    <row r="596" spans="24:24" s="81" customFormat="1" x14ac:dyDescent="0.25">
      <c r="X596" s="269"/>
    </row>
    <row r="597" spans="24:24" s="81" customFormat="1" x14ac:dyDescent="0.25">
      <c r="X597" s="269"/>
    </row>
    <row r="598" spans="24:24" s="81" customFormat="1" x14ac:dyDescent="0.25">
      <c r="X598" s="269"/>
    </row>
    <row r="599" spans="24:24" s="81" customFormat="1" x14ac:dyDescent="0.25">
      <c r="X599" s="269"/>
    </row>
    <row r="600" spans="24:24" s="81" customFormat="1" x14ac:dyDescent="0.25">
      <c r="X600" s="269"/>
    </row>
    <row r="601" spans="24:24" s="81" customFormat="1" x14ac:dyDescent="0.25">
      <c r="X601" s="269"/>
    </row>
    <row r="602" spans="24:24" s="81" customFormat="1" x14ac:dyDescent="0.25">
      <c r="X602" s="269"/>
    </row>
    <row r="603" spans="24:24" s="81" customFormat="1" x14ac:dyDescent="0.25">
      <c r="X603" s="269"/>
    </row>
    <row r="604" spans="24:24" s="81" customFormat="1" x14ac:dyDescent="0.25">
      <c r="X604" s="269"/>
    </row>
    <row r="605" spans="24:24" s="81" customFormat="1" x14ac:dyDescent="0.25">
      <c r="X605" s="269"/>
    </row>
    <row r="606" spans="24:24" s="81" customFormat="1" x14ac:dyDescent="0.25">
      <c r="X606" s="269"/>
    </row>
    <row r="607" spans="24:24" s="81" customFormat="1" x14ac:dyDescent="0.25">
      <c r="X607" s="269"/>
    </row>
    <row r="608" spans="24:24" s="81" customFormat="1" x14ac:dyDescent="0.25">
      <c r="X608" s="269"/>
    </row>
    <row r="609" spans="24:24" s="81" customFormat="1" x14ac:dyDescent="0.25">
      <c r="X609" s="269"/>
    </row>
    <row r="610" spans="24:24" s="81" customFormat="1" x14ac:dyDescent="0.25">
      <c r="X610" s="269"/>
    </row>
    <row r="611" spans="24:24" s="81" customFormat="1" x14ac:dyDescent="0.25">
      <c r="X611" s="269"/>
    </row>
    <row r="612" spans="24:24" s="81" customFormat="1" x14ac:dyDescent="0.25">
      <c r="X612" s="269"/>
    </row>
    <row r="613" spans="24:24" s="81" customFormat="1" x14ac:dyDescent="0.25">
      <c r="X613" s="269"/>
    </row>
    <row r="614" spans="24:24" s="81" customFormat="1" x14ac:dyDescent="0.25">
      <c r="X614" s="269"/>
    </row>
    <row r="615" spans="24:24" s="81" customFormat="1" x14ac:dyDescent="0.25">
      <c r="X615" s="269"/>
    </row>
    <row r="616" spans="24:24" s="81" customFormat="1" x14ac:dyDescent="0.25">
      <c r="X616" s="269"/>
    </row>
    <row r="617" spans="24:24" s="81" customFormat="1" x14ac:dyDescent="0.25">
      <c r="X617" s="269"/>
    </row>
    <row r="618" spans="24:24" s="81" customFormat="1" x14ac:dyDescent="0.25">
      <c r="X618" s="269"/>
    </row>
    <row r="619" spans="24:24" s="81" customFormat="1" x14ac:dyDescent="0.25">
      <c r="X619" s="269"/>
    </row>
    <row r="620" spans="24:24" s="81" customFormat="1" x14ac:dyDescent="0.25">
      <c r="X620" s="269"/>
    </row>
    <row r="621" spans="24:24" s="81" customFormat="1" x14ac:dyDescent="0.25">
      <c r="X621" s="269"/>
    </row>
    <row r="622" spans="24:24" s="81" customFormat="1" x14ac:dyDescent="0.25">
      <c r="X622" s="269"/>
    </row>
    <row r="623" spans="24:24" s="81" customFormat="1" x14ac:dyDescent="0.25">
      <c r="X623" s="269"/>
    </row>
    <row r="624" spans="24:24" s="81" customFormat="1" x14ac:dyDescent="0.25">
      <c r="X624" s="269"/>
    </row>
    <row r="625" spans="24:24" s="81" customFormat="1" x14ac:dyDescent="0.25">
      <c r="X625" s="269"/>
    </row>
    <row r="626" spans="24:24" s="81" customFormat="1" x14ac:dyDescent="0.25">
      <c r="X626" s="269"/>
    </row>
    <row r="627" spans="24:24" s="81" customFormat="1" x14ac:dyDescent="0.25">
      <c r="X627" s="269"/>
    </row>
    <row r="628" spans="24:24" s="81" customFormat="1" x14ac:dyDescent="0.25">
      <c r="X628" s="269"/>
    </row>
    <row r="629" spans="24:24" s="81" customFormat="1" x14ac:dyDescent="0.25">
      <c r="X629" s="269"/>
    </row>
    <row r="630" spans="24:24" s="81" customFormat="1" x14ac:dyDescent="0.25">
      <c r="X630" s="269"/>
    </row>
    <row r="631" spans="24:24" s="81" customFormat="1" x14ac:dyDescent="0.25">
      <c r="X631" s="269"/>
    </row>
    <row r="632" spans="24:24" s="81" customFormat="1" x14ac:dyDescent="0.25">
      <c r="X632" s="269"/>
    </row>
    <row r="633" spans="24:24" s="81" customFormat="1" x14ac:dyDescent="0.25">
      <c r="X633" s="269"/>
    </row>
    <row r="634" spans="24:24" s="81" customFormat="1" x14ac:dyDescent="0.25">
      <c r="X634" s="269"/>
    </row>
    <row r="635" spans="24:24" s="81" customFormat="1" x14ac:dyDescent="0.25">
      <c r="X635" s="269"/>
    </row>
    <row r="636" spans="24:24" s="81" customFormat="1" x14ac:dyDescent="0.25">
      <c r="X636" s="269"/>
    </row>
    <row r="637" spans="24:24" s="81" customFormat="1" x14ac:dyDescent="0.25">
      <c r="X637" s="269"/>
    </row>
    <row r="638" spans="24:24" s="81" customFormat="1" x14ac:dyDescent="0.25">
      <c r="X638" s="269"/>
    </row>
    <row r="639" spans="24:24" s="81" customFormat="1" x14ac:dyDescent="0.25">
      <c r="X639" s="269"/>
    </row>
    <row r="640" spans="24:24" s="81" customFormat="1" x14ac:dyDescent="0.25">
      <c r="X640" s="269"/>
    </row>
    <row r="641" spans="24:24" s="81" customFormat="1" x14ac:dyDescent="0.25">
      <c r="X641" s="269"/>
    </row>
    <row r="642" spans="24:24" s="81" customFormat="1" x14ac:dyDescent="0.25">
      <c r="X642" s="269"/>
    </row>
    <row r="643" spans="24:24" s="81" customFormat="1" x14ac:dyDescent="0.25">
      <c r="X643" s="269"/>
    </row>
    <row r="644" spans="24:24" s="81" customFormat="1" x14ac:dyDescent="0.25">
      <c r="X644" s="269"/>
    </row>
    <row r="645" spans="24:24" s="81" customFormat="1" x14ac:dyDescent="0.25">
      <c r="X645" s="269"/>
    </row>
    <row r="646" spans="24:24" s="81" customFormat="1" x14ac:dyDescent="0.25">
      <c r="X646" s="269"/>
    </row>
    <row r="647" spans="24:24" s="81" customFormat="1" x14ac:dyDescent="0.25">
      <c r="X647" s="269"/>
    </row>
    <row r="648" spans="24:24" s="81" customFormat="1" x14ac:dyDescent="0.25">
      <c r="X648" s="269"/>
    </row>
    <row r="649" spans="24:24" s="81" customFormat="1" x14ac:dyDescent="0.25">
      <c r="X649" s="269"/>
    </row>
    <row r="650" spans="24:24" s="81" customFormat="1" x14ac:dyDescent="0.25">
      <c r="X650" s="269"/>
    </row>
    <row r="651" spans="24:24" s="81" customFormat="1" x14ac:dyDescent="0.25">
      <c r="X651" s="269"/>
    </row>
    <row r="652" spans="24:24" s="81" customFormat="1" x14ac:dyDescent="0.25">
      <c r="X652" s="269"/>
    </row>
    <row r="653" spans="24:24" s="81" customFormat="1" x14ac:dyDescent="0.25">
      <c r="X653" s="269"/>
    </row>
    <row r="654" spans="24:24" s="81" customFormat="1" x14ac:dyDescent="0.25">
      <c r="X654" s="269"/>
    </row>
    <row r="655" spans="24:24" s="81" customFormat="1" x14ac:dyDescent="0.25">
      <c r="X655" s="269"/>
    </row>
    <row r="656" spans="24:24" s="81" customFormat="1" x14ac:dyDescent="0.25">
      <c r="X656" s="269"/>
    </row>
    <row r="657" spans="24:24" s="81" customFormat="1" x14ac:dyDescent="0.25">
      <c r="X657" s="269"/>
    </row>
    <row r="658" spans="24:24" s="81" customFormat="1" x14ac:dyDescent="0.25">
      <c r="X658" s="269"/>
    </row>
    <row r="659" spans="24:24" s="81" customFormat="1" x14ac:dyDescent="0.25">
      <c r="X659" s="269"/>
    </row>
    <row r="660" spans="24:24" s="81" customFormat="1" x14ac:dyDescent="0.25">
      <c r="X660" s="269"/>
    </row>
    <row r="661" spans="24:24" s="81" customFormat="1" x14ac:dyDescent="0.25">
      <c r="X661" s="269"/>
    </row>
    <row r="662" spans="24:24" s="81" customFormat="1" x14ac:dyDescent="0.25">
      <c r="X662" s="269"/>
    </row>
    <row r="663" spans="24:24" s="81" customFormat="1" x14ac:dyDescent="0.25">
      <c r="X663" s="269"/>
    </row>
    <row r="664" spans="24:24" s="81" customFormat="1" x14ac:dyDescent="0.25">
      <c r="X664" s="269"/>
    </row>
    <row r="665" spans="24:24" s="81" customFormat="1" x14ac:dyDescent="0.25">
      <c r="X665" s="269"/>
    </row>
    <row r="666" spans="24:24" s="81" customFormat="1" x14ac:dyDescent="0.25">
      <c r="X666" s="269"/>
    </row>
    <row r="667" spans="24:24" s="81" customFormat="1" x14ac:dyDescent="0.25">
      <c r="X667" s="269"/>
    </row>
    <row r="668" spans="24:24" s="81" customFormat="1" x14ac:dyDescent="0.25">
      <c r="X668" s="269"/>
    </row>
    <row r="669" spans="24:24" s="81" customFormat="1" x14ac:dyDescent="0.25">
      <c r="X669" s="269"/>
    </row>
    <row r="670" spans="24:24" s="81" customFormat="1" x14ac:dyDescent="0.25">
      <c r="X670" s="269"/>
    </row>
    <row r="671" spans="24:24" s="81" customFormat="1" x14ac:dyDescent="0.25">
      <c r="X671" s="269"/>
    </row>
    <row r="672" spans="24:24" s="81" customFormat="1" x14ac:dyDescent="0.25">
      <c r="X672" s="269"/>
    </row>
    <row r="673" spans="24:24" s="81" customFormat="1" x14ac:dyDescent="0.25">
      <c r="X673" s="269"/>
    </row>
    <row r="674" spans="24:24" s="81" customFormat="1" x14ac:dyDescent="0.25">
      <c r="X674" s="269"/>
    </row>
    <row r="675" spans="24:24" s="81" customFormat="1" x14ac:dyDescent="0.25">
      <c r="X675" s="269"/>
    </row>
    <row r="676" spans="24:24" s="81" customFormat="1" x14ac:dyDescent="0.25">
      <c r="X676" s="269"/>
    </row>
    <row r="677" spans="24:24" s="81" customFormat="1" x14ac:dyDescent="0.25">
      <c r="X677" s="269"/>
    </row>
    <row r="678" spans="24:24" s="81" customFormat="1" x14ac:dyDescent="0.25">
      <c r="X678" s="269"/>
    </row>
    <row r="679" spans="24:24" s="81" customFormat="1" x14ac:dyDescent="0.25">
      <c r="X679" s="269"/>
    </row>
    <row r="680" spans="24:24" s="81" customFormat="1" x14ac:dyDescent="0.25">
      <c r="X680" s="269"/>
    </row>
    <row r="681" spans="24:24" s="81" customFormat="1" x14ac:dyDescent="0.25">
      <c r="X681" s="269"/>
    </row>
    <row r="682" spans="24:24" s="81" customFormat="1" x14ac:dyDescent="0.25">
      <c r="X682" s="269"/>
    </row>
    <row r="683" spans="24:24" s="81" customFormat="1" x14ac:dyDescent="0.25">
      <c r="X683" s="269"/>
    </row>
    <row r="684" spans="24:24" s="81" customFormat="1" x14ac:dyDescent="0.25">
      <c r="X684" s="269"/>
    </row>
    <row r="685" spans="24:24" s="81" customFormat="1" x14ac:dyDescent="0.25">
      <c r="X685" s="269"/>
    </row>
    <row r="686" spans="24:24" s="81" customFormat="1" x14ac:dyDescent="0.25">
      <c r="X686" s="269"/>
    </row>
    <row r="687" spans="24:24" s="81" customFormat="1" x14ac:dyDescent="0.25">
      <c r="X687" s="269"/>
    </row>
    <row r="688" spans="24:24" s="81" customFormat="1" x14ac:dyDescent="0.25">
      <c r="X688" s="269"/>
    </row>
    <row r="689" spans="24:24" s="81" customFormat="1" x14ac:dyDescent="0.25">
      <c r="X689" s="269"/>
    </row>
    <row r="690" spans="24:24" s="81" customFormat="1" x14ac:dyDescent="0.25">
      <c r="X690" s="269"/>
    </row>
    <row r="691" spans="24:24" s="81" customFormat="1" x14ac:dyDescent="0.25">
      <c r="X691" s="269"/>
    </row>
    <row r="692" spans="24:24" s="81" customFormat="1" x14ac:dyDescent="0.25">
      <c r="X692" s="269"/>
    </row>
    <row r="693" spans="24:24" s="81" customFormat="1" x14ac:dyDescent="0.25">
      <c r="X693" s="269"/>
    </row>
    <row r="694" spans="24:24" s="81" customFormat="1" x14ac:dyDescent="0.25">
      <c r="X694" s="269"/>
    </row>
    <row r="695" spans="24:24" s="81" customFormat="1" x14ac:dyDescent="0.25">
      <c r="X695" s="269"/>
    </row>
    <row r="696" spans="24:24" s="81" customFormat="1" x14ac:dyDescent="0.25">
      <c r="X696" s="269"/>
    </row>
    <row r="697" spans="24:24" s="81" customFormat="1" x14ac:dyDescent="0.25">
      <c r="X697" s="269"/>
    </row>
    <row r="698" spans="24:24" s="81" customFormat="1" x14ac:dyDescent="0.25">
      <c r="X698" s="269"/>
    </row>
    <row r="699" spans="24:24" s="81" customFormat="1" x14ac:dyDescent="0.25">
      <c r="X699" s="269"/>
    </row>
    <row r="700" spans="24:24" s="81" customFormat="1" x14ac:dyDescent="0.25">
      <c r="X700" s="269"/>
    </row>
    <row r="701" spans="24:24" s="81" customFormat="1" x14ac:dyDescent="0.25">
      <c r="X701" s="269"/>
    </row>
    <row r="702" spans="24:24" s="81" customFormat="1" x14ac:dyDescent="0.25">
      <c r="X702" s="269"/>
    </row>
    <row r="703" spans="24:24" s="81" customFormat="1" x14ac:dyDescent="0.25">
      <c r="X703" s="269"/>
    </row>
    <row r="704" spans="24:24" s="81" customFormat="1" x14ac:dyDescent="0.25">
      <c r="X704" s="269"/>
    </row>
    <row r="705" spans="24:24" s="81" customFormat="1" x14ac:dyDescent="0.25">
      <c r="X705" s="269"/>
    </row>
    <row r="706" spans="24:24" s="81" customFormat="1" x14ac:dyDescent="0.25">
      <c r="X706" s="269"/>
    </row>
    <row r="707" spans="24:24" s="81" customFormat="1" x14ac:dyDescent="0.25">
      <c r="X707" s="269"/>
    </row>
    <row r="708" spans="24:24" s="81" customFormat="1" x14ac:dyDescent="0.25">
      <c r="X708" s="269"/>
    </row>
    <row r="709" spans="24:24" s="81" customFormat="1" x14ac:dyDescent="0.25">
      <c r="X709" s="269"/>
    </row>
    <row r="710" spans="24:24" s="81" customFormat="1" x14ac:dyDescent="0.25">
      <c r="X710" s="269"/>
    </row>
    <row r="711" spans="24:24" s="81" customFormat="1" x14ac:dyDescent="0.25">
      <c r="X711" s="269"/>
    </row>
    <row r="712" spans="24:24" s="81" customFormat="1" x14ac:dyDescent="0.25">
      <c r="X712" s="269"/>
    </row>
    <row r="713" spans="24:24" s="81" customFormat="1" x14ac:dyDescent="0.25">
      <c r="X713" s="269"/>
    </row>
    <row r="714" spans="24:24" s="81" customFormat="1" x14ac:dyDescent="0.25">
      <c r="X714" s="269"/>
    </row>
    <row r="715" spans="24:24" s="81" customFormat="1" x14ac:dyDescent="0.25">
      <c r="X715" s="269"/>
    </row>
    <row r="716" spans="24:24" s="81" customFormat="1" x14ac:dyDescent="0.25">
      <c r="X716" s="269"/>
    </row>
    <row r="717" spans="24:24" s="81" customFormat="1" x14ac:dyDescent="0.25">
      <c r="X717" s="269"/>
    </row>
    <row r="718" spans="24:24" s="81" customFormat="1" x14ac:dyDescent="0.25">
      <c r="X718" s="269"/>
    </row>
    <row r="719" spans="24:24" s="81" customFormat="1" x14ac:dyDescent="0.25">
      <c r="X719" s="269"/>
    </row>
    <row r="720" spans="24:24" s="81" customFormat="1" x14ac:dyDescent="0.25">
      <c r="X720" s="269"/>
    </row>
    <row r="721" spans="24:24" s="81" customFormat="1" x14ac:dyDescent="0.25">
      <c r="X721" s="269"/>
    </row>
    <row r="722" spans="24:24" s="81" customFormat="1" x14ac:dyDescent="0.25">
      <c r="X722" s="269"/>
    </row>
    <row r="723" spans="24:24" s="81" customFormat="1" x14ac:dyDescent="0.25">
      <c r="X723" s="269"/>
    </row>
    <row r="724" spans="24:24" s="81" customFormat="1" x14ac:dyDescent="0.25">
      <c r="X724" s="269"/>
    </row>
    <row r="725" spans="24:24" s="81" customFormat="1" x14ac:dyDescent="0.25">
      <c r="X725" s="269"/>
    </row>
    <row r="726" spans="24:24" s="81" customFormat="1" x14ac:dyDescent="0.25">
      <c r="X726" s="269"/>
    </row>
    <row r="727" spans="24:24" s="81" customFormat="1" x14ac:dyDescent="0.25">
      <c r="X727" s="269"/>
    </row>
    <row r="728" spans="24:24" s="81" customFormat="1" x14ac:dyDescent="0.25">
      <c r="X728" s="269"/>
    </row>
    <row r="729" spans="24:24" s="81" customFormat="1" x14ac:dyDescent="0.25">
      <c r="X729" s="269"/>
    </row>
    <row r="730" spans="24:24" s="81" customFormat="1" x14ac:dyDescent="0.25">
      <c r="X730" s="269"/>
    </row>
    <row r="731" spans="24:24" s="81" customFormat="1" x14ac:dyDescent="0.25">
      <c r="X731" s="269"/>
    </row>
    <row r="732" spans="24:24" s="81" customFormat="1" x14ac:dyDescent="0.25">
      <c r="X732" s="269"/>
    </row>
    <row r="733" spans="24:24" s="81" customFormat="1" x14ac:dyDescent="0.25">
      <c r="X733" s="269"/>
    </row>
    <row r="734" spans="24:24" s="81" customFormat="1" x14ac:dyDescent="0.25">
      <c r="X734" s="269"/>
    </row>
    <row r="735" spans="24:24" s="81" customFormat="1" x14ac:dyDescent="0.25">
      <c r="X735" s="269"/>
    </row>
    <row r="736" spans="24:24" s="81" customFormat="1" x14ac:dyDescent="0.25">
      <c r="X736" s="269"/>
    </row>
    <row r="737" spans="24:24" s="81" customFormat="1" x14ac:dyDescent="0.25">
      <c r="X737" s="269"/>
    </row>
    <row r="738" spans="24:24" s="81" customFormat="1" x14ac:dyDescent="0.25">
      <c r="X738" s="269"/>
    </row>
    <row r="739" spans="24:24" s="81" customFormat="1" x14ac:dyDescent="0.25">
      <c r="X739" s="269"/>
    </row>
    <row r="740" spans="24:24" s="81" customFormat="1" x14ac:dyDescent="0.25">
      <c r="X740" s="269"/>
    </row>
    <row r="741" spans="24:24" s="81" customFormat="1" x14ac:dyDescent="0.25">
      <c r="X741" s="269"/>
    </row>
    <row r="742" spans="24:24" s="81" customFormat="1" x14ac:dyDescent="0.25">
      <c r="X742" s="269"/>
    </row>
    <row r="743" spans="24:24" s="81" customFormat="1" x14ac:dyDescent="0.25">
      <c r="X743" s="269"/>
    </row>
    <row r="744" spans="24:24" s="81" customFormat="1" x14ac:dyDescent="0.25">
      <c r="X744" s="269"/>
    </row>
    <row r="745" spans="24:24" s="81" customFormat="1" x14ac:dyDescent="0.25">
      <c r="X745" s="269"/>
    </row>
    <row r="746" spans="24:24" s="81" customFormat="1" x14ac:dyDescent="0.25">
      <c r="X746" s="269"/>
    </row>
    <row r="747" spans="24:24" s="81" customFormat="1" x14ac:dyDescent="0.25">
      <c r="X747" s="269"/>
    </row>
    <row r="748" spans="24:24" s="81" customFormat="1" x14ac:dyDescent="0.25">
      <c r="X748" s="269"/>
    </row>
    <row r="749" spans="24:24" s="81" customFormat="1" x14ac:dyDescent="0.25">
      <c r="X749" s="269"/>
    </row>
    <row r="750" spans="24:24" s="81" customFormat="1" x14ac:dyDescent="0.25">
      <c r="X750" s="269"/>
    </row>
    <row r="751" spans="24:24" s="81" customFormat="1" x14ac:dyDescent="0.25">
      <c r="X751" s="269"/>
    </row>
    <row r="752" spans="24:24" s="81" customFormat="1" x14ac:dyDescent="0.25">
      <c r="X752" s="269"/>
    </row>
    <row r="753" spans="24:24" s="81" customFormat="1" x14ac:dyDescent="0.25">
      <c r="X753" s="269"/>
    </row>
    <row r="754" spans="24:24" s="81" customFormat="1" x14ac:dyDescent="0.25">
      <c r="X754" s="269"/>
    </row>
    <row r="755" spans="24:24" s="81" customFormat="1" x14ac:dyDescent="0.25">
      <c r="X755" s="269"/>
    </row>
    <row r="756" spans="24:24" s="81" customFormat="1" x14ac:dyDescent="0.25">
      <c r="X756" s="269"/>
    </row>
    <row r="757" spans="24:24" s="81" customFormat="1" x14ac:dyDescent="0.25">
      <c r="X757" s="269"/>
    </row>
    <row r="758" spans="24:24" s="81" customFormat="1" x14ac:dyDescent="0.25">
      <c r="X758" s="269"/>
    </row>
    <row r="759" spans="24:24" s="81" customFormat="1" x14ac:dyDescent="0.25">
      <c r="X759" s="269"/>
    </row>
    <row r="760" spans="24:24" s="81" customFormat="1" x14ac:dyDescent="0.25">
      <c r="X760" s="269"/>
    </row>
    <row r="761" spans="24:24" s="81" customFormat="1" x14ac:dyDescent="0.25">
      <c r="X761" s="269"/>
    </row>
    <row r="762" spans="24:24" s="81" customFormat="1" x14ac:dyDescent="0.25">
      <c r="X762" s="269"/>
    </row>
    <row r="763" spans="24:24" s="81" customFormat="1" x14ac:dyDescent="0.25">
      <c r="X763" s="269"/>
    </row>
    <row r="764" spans="24:24" s="81" customFormat="1" x14ac:dyDescent="0.25">
      <c r="X764" s="269"/>
    </row>
    <row r="765" spans="24:24" s="81" customFormat="1" x14ac:dyDescent="0.25">
      <c r="X765" s="269"/>
    </row>
    <row r="766" spans="24:24" s="81" customFormat="1" x14ac:dyDescent="0.25">
      <c r="X766" s="269"/>
    </row>
    <row r="767" spans="24:24" s="81" customFormat="1" x14ac:dyDescent="0.25">
      <c r="X767" s="269"/>
    </row>
    <row r="768" spans="24:24" s="81" customFormat="1" x14ac:dyDescent="0.25">
      <c r="X768" s="269"/>
    </row>
    <row r="769" spans="24:24" s="81" customFormat="1" x14ac:dyDescent="0.25">
      <c r="X769" s="269"/>
    </row>
    <row r="770" spans="24:24" s="81" customFormat="1" x14ac:dyDescent="0.25">
      <c r="X770" s="269"/>
    </row>
    <row r="771" spans="24:24" s="81" customFormat="1" x14ac:dyDescent="0.25">
      <c r="X771" s="269"/>
    </row>
    <row r="772" spans="24:24" s="81" customFormat="1" x14ac:dyDescent="0.25">
      <c r="X772" s="269"/>
    </row>
    <row r="773" spans="24:24" s="81" customFormat="1" x14ac:dyDescent="0.25">
      <c r="X773" s="269"/>
    </row>
    <row r="774" spans="24:24" s="81" customFormat="1" x14ac:dyDescent="0.25">
      <c r="X774" s="269"/>
    </row>
    <row r="775" spans="24:24" s="81" customFormat="1" x14ac:dyDescent="0.25">
      <c r="X775" s="269"/>
    </row>
    <row r="776" spans="24:24" s="81" customFormat="1" x14ac:dyDescent="0.25">
      <c r="X776" s="269"/>
    </row>
    <row r="777" spans="24:24" s="81" customFormat="1" x14ac:dyDescent="0.25">
      <c r="X777" s="269"/>
    </row>
    <row r="778" spans="24:24" s="81" customFormat="1" x14ac:dyDescent="0.25">
      <c r="X778" s="269"/>
    </row>
    <row r="779" spans="24:24" s="81" customFormat="1" x14ac:dyDescent="0.25">
      <c r="X779" s="269"/>
    </row>
    <row r="780" spans="24:24" s="81" customFormat="1" x14ac:dyDescent="0.25">
      <c r="X780" s="269"/>
    </row>
  </sheetData>
  <mergeCells count="17">
    <mergeCell ref="G6:H6"/>
    <mergeCell ref="L6:M6"/>
    <mergeCell ref="N6:O6"/>
    <mergeCell ref="P6:Q6"/>
    <mergeCell ref="B2:W2"/>
    <mergeCell ref="B3:B7"/>
    <mergeCell ref="C3:U3"/>
    <mergeCell ref="V3:W6"/>
    <mergeCell ref="C4:K4"/>
    <mergeCell ref="L4:U4"/>
    <mergeCell ref="C5:I5"/>
    <mergeCell ref="J5:K6"/>
    <mergeCell ref="L5:S5"/>
    <mergeCell ref="T5:U6"/>
    <mergeCell ref="R6:S6"/>
    <mergeCell ref="C6:D6"/>
    <mergeCell ref="E6:F6"/>
  </mergeCells>
  <printOptions horizont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>
    <tabColor rgb="FF00B050"/>
    <pageSetUpPr fitToPage="1"/>
  </sheetPr>
  <dimension ref="B1:M711"/>
  <sheetViews>
    <sheetView zoomScale="80" zoomScaleNormal="80" workbookViewId="0">
      <selection activeCell="C6" sqref="C6:L31"/>
    </sheetView>
  </sheetViews>
  <sheetFormatPr defaultColWidth="11.42578125" defaultRowHeight="15" x14ac:dyDescent="0.25"/>
  <cols>
    <col min="1" max="1" width="2.7109375" style="81" customWidth="1"/>
    <col min="2" max="12" width="15.7109375" style="63" customWidth="1"/>
    <col min="13" max="13" width="11.42578125" style="269"/>
    <col min="14" max="16384" width="11.42578125" style="81"/>
  </cols>
  <sheetData>
    <row r="1" spans="2:13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2:13" ht="24.95" customHeight="1" thickTop="1" thickBot="1" x14ac:dyDescent="0.3">
      <c r="B2" s="287" t="s">
        <v>284</v>
      </c>
      <c r="C2" s="288"/>
      <c r="D2" s="288"/>
      <c r="E2" s="288"/>
      <c r="F2" s="288"/>
      <c r="G2" s="288"/>
      <c r="H2" s="288"/>
      <c r="I2" s="288"/>
      <c r="J2" s="299"/>
      <c r="K2" s="299"/>
      <c r="L2" s="300"/>
    </row>
    <row r="3" spans="2:13" ht="24.95" customHeight="1" thickTop="1" thickBot="1" x14ac:dyDescent="0.3">
      <c r="B3" s="290" t="s">
        <v>216</v>
      </c>
      <c r="C3" s="301" t="s">
        <v>81</v>
      </c>
      <c r="D3" s="301"/>
      <c r="E3" s="301"/>
      <c r="F3" s="301"/>
      <c r="G3" s="301"/>
      <c r="H3" s="301"/>
      <c r="I3" s="301"/>
      <c r="J3" s="301"/>
      <c r="K3" s="302" t="s">
        <v>31</v>
      </c>
      <c r="L3" s="303"/>
    </row>
    <row r="4" spans="2:13" ht="24.95" customHeight="1" thickTop="1" x14ac:dyDescent="0.25">
      <c r="B4" s="291"/>
      <c r="C4" s="306" t="s">
        <v>33</v>
      </c>
      <c r="D4" s="307"/>
      <c r="E4" s="308" t="s">
        <v>193</v>
      </c>
      <c r="F4" s="307"/>
      <c r="G4" s="308" t="s">
        <v>51</v>
      </c>
      <c r="H4" s="307"/>
      <c r="I4" s="309" t="s">
        <v>34</v>
      </c>
      <c r="J4" s="310"/>
      <c r="K4" s="304"/>
      <c r="L4" s="305"/>
    </row>
    <row r="5" spans="2:13" ht="24.95" customHeight="1" thickBot="1" x14ac:dyDescent="0.3">
      <c r="B5" s="292"/>
      <c r="C5" s="246" t="s">
        <v>4</v>
      </c>
      <c r="D5" s="247" t="s">
        <v>5</v>
      </c>
      <c r="E5" s="248" t="s">
        <v>4</v>
      </c>
      <c r="F5" s="247" t="s">
        <v>5</v>
      </c>
      <c r="G5" s="248" t="s">
        <v>4</v>
      </c>
      <c r="H5" s="247" t="s">
        <v>5</v>
      </c>
      <c r="I5" s="248" t="s">
        <v>4</v>
      </c>
      <c r="J5" s="249" t="s">
        <v>5</v>
      </c>
      <c r="K5" s="246" t="s">
        <v>4</v>
      </c>
      <c r="L5" s="250" t="s">
        <v>5</v>
      </c>
    </row>
    <row r="6" spans="2:13" ht="21.95" customHeight="1" thickTop="1" x14ac:dyDescent="0.25">
      <c r="B6" s="86" t="s">
        <v>6</v>
      </c>
      <c r="C6" s="87">
        <v>68</v>
      </c>
      <c r="D6" s="88">
        <v>6.8596792091193386E-3</v>
      </c>
      <c r="E6" s="89">
        <v>199</v>
      </c>
      <c r="F6" s="88">
        <v>2.0074649450216888E-2</v>
      </c>
      <c r="G6" s="89">
        <v>19</v>
      </c>
      <c r="H6" s="88">
        <v>1.9166750731362857E-3</v>
      </c>
      <c r="I6" s="89">
        <v>0</v>
      </c>
      <c r="J6" s="90">
        <v>0</v>
      </c>
      <c r="K6" s="108">
        <v>286</v>
      </c>
      <c r="L6" s="109">
        <v>9.2419052543139656E-3</v>
      </c>
      <c r="M6" s="270"/>
    </row>
    <row r="7" spans="2:13" ht="21.95" customHeight="1" x14ac:dyDescent="0.25">
      <c r="B7" s="86" t="s">
        <v>7</v>
      </c>
      <c r="C7" s="87">
        <v>62</v>
      </c>
      <c r="D7" s="88">
        <v>6.254413396549985E-3</v>
      </c>
      <c r="E7" s="89">
        <v>137</v>
      </c>
      <c r="F7" s="88">
        <v>1.3820236053666902E-2</v>
      </c>
      <c r="G7" s="89">
        <v>7</v>
      </c>
      <c r="H7" s="88">
        <v>7.0614344799757893E-4</v>
      </c>
      <c r="I7" s="89">
        <v>0</v>
      </c>
      <c r="J7" s="90">
        <v>0</v>
      </c>
      <c r="K7" s="108">
        <v>206</v>
      </c>
      <c r="L7" s="109">
        <v>6.6567569314289407E-3</v>
      </c>
      <c r="M7" s="270"/>
    </row>
    <row r="8" spans="2:13" ht="21.95" customHeight="1" x14ac:dyDescent="0.25">
      <c r="B8" s="86" t="s">
        <v>8</v>
      </c>
      <c r="C8" s="87">
        <v>48</v>
      </c>
      <c r="D8" s="88">
        <v>4.8421265005548272E-3</v>
      </c>
      <c r="E8" s="89">
        <v>142</v>
      </c>
      <c r="F8" s="88">
        <v>1.432462423080803E-2</v>
      </c>
      <c r="G8" s="89">
        <v>8</v>
      </c>
      <c r="H8" s="88">
        <v>8.0702108342580446E-4</v>
      </c>
      <c r="I8" s="89">
        <v>0</v>
      </c>
      <c r="J8" s="90">
        <v>0</v>
      </c>
      <c r="K8" s="108">
        <v>198</v>
      </c>
      <c r="L8" s="109">
        <v>6.3982420991404382E-3</v>
      </c>
      <c r="M8" s="270"/>
    </row>
    <row r="9" spans="2:13" ht="21.95" customHeight="1" x14ac:dyDescent="0.25">
      <c r="B9" s="86" t="s">
        <v>9</v>
      </c>
      <c r="C9" s="87">
        <v>37</v>
      </c>
      <c r="D9" s="88">
        <v>3.7324725108443457E-3</v>
      </c>
      <c r="E9" s="89">
        <v>120</v>
      </c>
      <c r="F9" s="88">
        <v>1.2105316251387067E-2</v>
      </c>
      <c r="G9" s="89">
        <v>5</v>
      </c>
      <c r="H9" s="88">
        <v>5.0438817714112776E-4</v>
      </c>
      <c r="I9" s="89">
        <v>0</v>
      </c>
      <c r="J9" s="90">
        <v>0</v>
      </c>
      <c r="K9" s="108">
        <v>162</v>
      </c>
      <c r="L9" s="109">
        <v>5.2349253538421766E-3</v>
      </c>
      <c r="M9" s="270"/>
    </row>
    <row r="10" spans="2:13" ht="21.95" customHeight="1" x14ac:dyDescent="0.25">
      <c r="B10" s="86" t="s">
        <v>10</v>
      </c>
      <c r="C10" s="87">
        <v>50</v>
      </c>
      <c r="D10" s="88">
        <v>5.0438817714112778E-3</v>
      </c>
      <c r="E10" s="89">
        <v>118</v>
      </c>
      <c r="F10" s="88">
        <v>1.1903560980530616E-2</v>
      </c>
      <c r="G10" s="89">
        <v>6</v>
      </c>
      <c r="H10" s="88">
        <v>6.052658125693534E-4</v>
      </c>
      <c r="I10" s="89">
        <v>1</v>
      </c>
      <c r="J10" s="90">
        <v>1.0087763542822556E-4</v>
      </c>
      <c r="K10" s="108">
        <v>175</v>
      </c>
      <c r="L10" s="109">
        <v>5.6550119563109937E-3</v>
      </c>
      <c r="M10" s="270"/>
    </row>
    <row r="11" spans="2:13" ht="21.95" customHeight="1" x14ac:dyDescent="0.25">
      <c r="B11" s="86" t="s">
        <v>11</v>
      </c>
      <c r="C11" s="87">
        <v>51</v>
      </c>
      <c r="D11" s="88">
        <v>5.1447594068395035E-3</v>
      </c>
      <c r="E11" s="89">
        <v>181</v>
      </c>
      <c r="F11" s="88">
        <v>1.8258852012508826E-2</v>
      </c>
      <c r="G11" s="89">
        <v>8</v>
      </c>
      <c r="H11" s="88">
        <v>8.0702108342580446E-4</v>
      </c>
      <c r="I11" s="89">
        <v>0</v>
      </c>
      <c r="J11" s="90">
        <v>0</v>
      </c>
      <c r="K11" s="108">
        <v>240</v>
      </c>
      <c r="L11" s="109">
        <v>7.7554449686550765E-3</v>
      </c>
      <c r="M11" s="270"/>
    </row>
    <row r="12" spans="2:13" ht="21.95" customHeight="1" x14ac:dyDescent="0.25">
      <c r="B12" s="86" t="s">
        <v>12</v>
      </c>
      <c r="C12" s="87">
        <v>106</v>
      </c>
      <c r="D12" s="88">
        <v>1.069302935539191E-2</v>
      </c>
      <c r="E12" s="89">
        <v>357</v>
      </c>
      <c r="F12" s="88">
        <v>3.6013315847876523E-2</v>
      </c>
      <c r="G12" s="89">
        <v>21</v>
      </c>
      <c r="H12" s="88">
        <v>2.1184303439927368E-3</v>
      </c>
      <c r="I12" s="89">
        <v>0</v>
      </c>
      <c r="J12" s="90">
        <v>0</v>
      </c>
      <c r="K12" s="108">
        <v>484</v>
      </c>
      <c r="L12" s="109">
        <v>1.5640147353454405E-2</v>
      </c>
      <c r="M12" s="270"/>
    </row>
    <row r="13" spans="2:13" ht="21.95" customHeight="1" x14ac:dyDescent="0.25">
      <c r="B13" s="86" t="s">
        <v>13</v>
      </c>
      <c r="C13" s="87">
        <v>246</v>
      </c>
      <c r="D13" s="88">
        <v>2.4815898315343487E-2</v>
      </c>
      <c r="E13" s="89">
        <v>743</v>
      </c>
      <c r="F13" s="88">
        <v>7.4952083123171587E-2</v>
      </c>
      <c r="G13" s="89">
        <v>45</v>
      </c>
      <c r="H13" s="88">
        <v>4.5394935942701499E-3</v>
      </c>
      <c r="I13" s="89">
        <v>0</v>
      </c>
      <c r="J13" s="90">
        <v>0</v>
      </c>
      <c r="K13" s="108">
        <v>1034</v>
      </c>
      <c r="L13" s="109">
        <v>3.3413042073288955E-2</v>
      </c>
      <c r="M13" s="270"/>
    </row>
    <row r="14" spans="2:13" ht="21.95" customHeight="1" x14ac:dyDescent="0.25">
      <c r="B14" s="86" t="s">
        <v>14</v>
      </c>
      <c r="C14" s="87">
        <v>674</v>
      </c>
      <c r="D14" s="88">
        <v>6.7991526278624023E-2</v>
      </c>
      <c r="E14" s="89">
        <v>1502</v>
      </c>
      <c r="F14" s="88">
        <v>0.1515182084131948</v>
      </c>
      <c r="G14" s="89">
        <v>94</v>
      </c>
      <c r="H14" s="88">
        <v>9.4824977302532028E-3</v>
      </c>
      <c r="I14" s="89">
        <v>0</v>
      </c>
      <c r="J14" s="90">
        <v>0</v>
      </c>
      <c r="K14" s="108">
        <v>2270</v>
      </c>
      <c r="L14" s="109">
        <v>7.3353583661862592E-2</v>
      </c>
      <c r="M14" s="270"/>
    </row>
    <row r="15" spans="2:13" ht="21.95" customHeight="1" x14ac:dyDescent="0.25">
      <c r="B15" s="86" t="s">
        <v>15</v>
      </c>
      <c r="C15" s="87">
        <v>887</v>
      </c>
      <c r="D15" s="88">
        <v>8.947846262483608E-2</v>
      </c>
      <c r="E15" s="89">
        <v>1992</v>
      </c>
      <c r="F15" s="88">
        <v>0.20094824977302533</v>
      </c>
      <c r="G15" s="89">
        <v>136</v>
      </c>
      <c r="H15" s="88">
        <v>1.3719358418238677E-2</v>
      </c>
      <c r="I15" s="89">
        <v>0</v>
      </c>
      <c r="J15" s="90">
        <v>0</v>
      </c>
      <c r="K15" s="108">
        <v>3015</v>
      </c>
      <c r="L15" s="109">
        <v>9.7427777418729405E-2</v>
      </c>
      <c r="M15" s="270"/>
    </row>
    <row r="16" spans="2:13" ht="21.95" customHeight="1" x14ac:dyDescent="0.25">
      <c r="B16" s="86" t="s">
        <v>16</v>
      </c>
      <c r="C16" s="87">
        <v>1261</v>
      </c>
      <c r="D16" s="88">
        <v>0.12720669827499242</v>
      </c>
      <c r="E16" s="89">
        <v>2560</v>
      </c>
      <c r="F16" s="88">
        <v>0.25824674669625741</v>
      </c>
      <c r="G16" s="89">
        <v>185</v>
      </c>
      <c r="H16" s="88">
        <v>1.8662362554221729E-2</v>
      </c>
      <c r="I16" s="89">
        <v>1</v>
      </c>
      <c r="J16" s="90">
        <v>1.0087763542822556E-4</v>
      </c>
      <c r="K16" s="108">
        <v>4007</v>
      </c>
      <c r="L16" s="109">
        <v>0.12948361662250371</v>
      </c>
      <c r="M16" s="270"/>
    </row>
    <row r="17" spans="2:13" ht="21.95" customHeight="1" x14ac:dyDescent="0.25">
      <c r="B17" s="86" t="s">
        <v>17</v>
      </c>
      <c r="C17" s="87">
        <v>1203</v>
      </c>
      <c r="D17" s="88">
        <v>0.12135579542015536</v>
      </c>
      <c r="E17" s="89">
        <v>2224</v>
      </c>
      <c r="F17" s="88">
        <v>0.22435186119237366</v>
      </c>
      <c r="G17" s="89">
        <v>145</v>
      </c>
      <c r="H17" s="88">
        <v>1.4627257137092706E-2</v>
      </c>
      <c r="I17" s="89">
        <v>0</v>
      </c>
      <c r="J17" s="90">
        <v>0</v>
      </c>
      <c r="K17" s="108">
        <v>3572</v>
      </c>
      <c r="L17" s="109">
        <v>0.11542687261681639</v>
      </c>
      <c r="M17" s="270"/>
    </row>
    <row r="18" spans="2:13" ht="21.95" customHeight="1" x14ac:dyDescent="0.25">
      <c r="B18" s="86" t="s">
        <v>18</v>
      </c>
      <c r="C18" s="87">
        <v>710</v>
      </c>
      <c r="D18" s="88">
        <v>7.1623121154040154E-2</v>
      </c>
      <c r="E18" s="89">
        <v>1212</v>
      </c>
      <c r="F18" s="88">
        <v>0.12226369413900938</v>
      </c>
      <c r="G18" s="89">
        <v>81</v>
      </c>
      <c r="H18" s="88">
        <v>8.1710884696862707E-3</v>
      </c>
      <c r="I18" s="89">
        <v>0</v>
      </c>
      <c r="J18" s="90">
        <v>0</v>
      </c>
      <c r="K18" s="108">
        <v>2003</v>
      </c>
      <c r="L18" s="109">
        <v>6.4725651134233828E-2</v>
      </c>
      <c r="M18" s="270"/>
    </row>
    <row r="19" spans="2:13" ht="21.95" customHeight="1" x14ac:dyDescent="0.25">
      <c r="B19" s="86" t="s">
        <v>19</v>
      </c>
      <c r="C19" s="87">
        <v>807</v>
      </c>
      <c r="D19" s="88">
        <v>8.1408251790578035E-2</v>
      </c>
      <c r="E19" s="89">
        <v>1433</v>
      </c>
      <c r="F19" s="88">
        <v>0.14455765156864722</v>
      </c>
      <c r="G19" s="89">
        <v>96</v>
      </c>
      <c r="H19" s="88">
        <v>9.6842530011096543E-3</v>
      </c>
      <c r="I19" s="89">
        <v>1</v>
      </c>
      <c r="J19" s="90">
        <v>1.0087763542822556E-4</v>
      </c>
      <c r="K19" s="108">
        <v>2337</v>
      </c>
      <c r="L19" s="109">
        <v>7.5518645382278815E-2</v>
      </c>
      <c r="M19" s="270"/>
    </row>
    <row r="20" spans="2:13" ht="21.95" customHeight="1" x14ac:dyDescent="0.25">
      <c r="B20" s="86" t="s">
        <v>20</v>
      </c>
      <c r="C20" s="87">
        <v>992</v>
      </c>
      <c r="D20" s="88">
        <v>0.10007061434479976</v>
      </c>
      <c r="E20" s="89">
        <v>1691</v>
      </c>
      <c r="F20" s="88">
        <v>0.17058408150912943</v>
      </c>
      <c r="G20" s="89">
        <v>112</v>
      </c>
      <c r="H20" s="88">
        <v>1.1298295167961263E-2</v>
      </c>
      <c r="I20" s="89">
        <v>0</v>
      </c>
      <c r="J20" s="90">
        <v>0</v>
      </c>
      <c r="K20" s="108">
        <v>2795</v>
      </c>
      <c r="L20" s="109">
        <v>9.0318619530795577E-2</v>
      </c>
      <c r="M20" s="270"/>
    </row>
    <row r="21" spans="2:13" ht="21.95" customHeight="1" x14ac:dyDescent="0.25">
      <c r="B21" s="86" t="s">
        <v>21</v>
      </c>
      <c r="C21" s="87">
        <v>836</v>
      </c>
      <c r="D21" s="88">
        <v>8.4333703217996575E-2</v>
      </c>
      <c r="E21" s="89">
        <v>1523</v>
      </c>
      <c r="F21" s="88">
        <v>0.15363663875718753</v>
      </c>
      <c r="G21" s="89">
        <v>91</v>
      </c>
      <c r="H21" s="88">
        <v>9.1798648239685265E-3</v>
      </c>
      <c r="I21" s="89">
        <v>0</v>
      </c>
      <c r="J21" s="90">
        <v>0</v>
      </c>
      <c r="K21" s="108">
        <v>2450</v>
      </c>
      <c r="L21" s="109">
        <v>7.9170167388353904E-2</v>
      </c>
      <c r="M21" s="270"/>
    </row>
    <row r="22" spans="2:13" ht="21.95" customHeight="1" x14ac:dyDescent="0.25">
      <c r="B22" s="86" t="s">
        <v>22</v>
      </c>
      <c r="C22" s="87">
        <v>452</v>
      </c>
      <c r="D22" s="88">
        <v>4.5596691213557951E-2</v>
      </c>
      <c r="E22" s="89">
        <v>875</v>
      </c>
      <c r="F22" s="88">
        <v>8.8267930999697361E-2</v>
      </c>
      <c r="G22" s="89">
        <v>50</v>
      </c>
      <c r="H22" s="88">
        <v>5.0438817714112778E-3</v>
      </c>
      <c r="I22" s="89">
        <v>0</v>
      </c>
      <c r="J22" s="90">
        <v>0</v>
      </c>
      <c r="K22" s="108">
        <v>1377</v>
      </c>
      <c r="L22" s="109">
        <v>4.4496865507658502E-2</v>
      </c>
      <c r="M22" s="270"/>
    </row>
    <row r="23" spans="2:13" ht="21.95" customHeight="1" x14ac:dyDescent="0.25">
      <c r="B23" s="86" t="s">
        <v>23</v>
      </c>
      <c r="C23" s="87">
        <v>310</v>
      </c>
      <c r="D23" s="88">
        <v>3.1272066982749924E-2</v>
      </c>
      <c r="E23" s="89">
        <v>567</v>
      </c>
      <c r="F23" s="88">
        <v>5.7197619287803897E-2</v>
      </c>
      <c r="G23" s="89">
        <v>41</v>
      </c>
      <c r="H23" s="88">
        <v>4.1359830525572478E-3</v>
      </c>
      <c r="I23" s="89">
        <v>0</v>
      </c>
      <c r="J23" s="90">
        <v>0</v>
      </c>
      <c r="K23" s="108">
        <v>918</v>
      </c>
      <c r="L23" s="109">
        <v>2.9664577005105667E-2</v>
      </c>
      <c r="M23" s="270"/>
    </row>
    <row r="24" spans="2:13" ht="21.95" customHeight="1" x14ac:dyDescent="0.25">
      <c r="B24" s="86" t="s">
        <v>24</v>
      </c>
      <c r="C24" s="87">
        <v>250</v>
      </c>
      <c r="D24" s="88">
        <v>2.521940885705639E-2</v>
      </c>
      <c r="E24" s="89">
        <v>438</v>
      </c>
      <c r="F24" s="88">
        <v>4.4184404317562799E-2</v>
      </c>
      <c r="G24" s="89">
        <v>23</v>
      </c>
      <c r="H24" s="88">
        <v>2.3201856148491878E-3</v>
      </c>
      <c r="I24" s="89">
        <v>0</v>
      </c>
      <c r="J24" s="90">
        <v>0</v>
      </c>
      <c r="K24" s="108">
        <v>711</v>
      </c>
      <c r="L24" s="109">
        <v>2.2975505719640663E-2</v>
      </c>
      <c r="M24" s="270"/>
    </row>
    <row r="25" spans="2:13" ht="21.95" customHeight="1" x14ac:dyDescent="0.25">
      <c r="B25" s="86" t="s">
        <v>25</v>
      </c>
      <c r="C25" s="87">
        <v>184</v>
      </c>
      <c r="D25" s="88">
        <v>1.8561484918793503E-2</v>
      </c>
      <c r="E25" s="89">
        <v>430</v>
      </c>
      <c r="F25" s="88">
        <v>4.3377383234136993E-2</v>
      </c>
      <c r="G25" s="89">
        <v>26</v>
      </c>
      <c r="H25" s="88">
        <v>2.6228185211338646E-3</v>
      </c>
      <c r="I25" s="89">
        <v>0</v>
      </c>
      <c r="J25" s="90">
        <v>0</v>
      </c>
      <c r="K25" s="108">
        <v>640</v>
      </c>
      <c r="L25" s="109">
        <v>2.0681186583080203E-2</v>
      </c>
      <c r="M25" s="270"/>
    </row>
    <row r="26" spans="2:13" ht="21.95" customHeight="1" x14ac:dyDescent="0.25">
      <c r="B26" s="86" t="s">
        <v>26</v>
      </c>
      <c r="C26" s="87">
        <v>153</v>
      </c>
      <c r="D26" s="88">
        <v>1.5434278220518511E-2</v>
      </c>
      <c r="E26" s="89">
        <v>338</v>
      </c>
      <c r="F26" s="88">
        <v>3.4096640774740242E-2</v>
      </c>
      <c r="G26" s="89">
        <v>22</v>
      </c>
      <c r="H26" s="88">
        <v>2.2193079794209625E-3</v>
      </c>
      <c r="I26" s="89">
        <v>0</v>
      </c>
      <c r="J26" s="90">
        <v>0</v>
      </c>
      <c r="K26" s="108">
        <v>513</v>
      </c>
      <c r="L26" s="109">
        <v>1.6577263620500226E-2</v>
      </c>
      <c r="M26" s="270"/>
    </row>
    <row r="27" spans="2:13" ht="21.95" customHeight="1" x14ac:dyDescent="0.25">
      <c r="B27" s="86" t="s">
        <v>27</v>
      </c>
      <c r="C27" s="87">
        <v>125</v>
      </c>
      <c r="D27" s="88">
        <v>1.2609704428528195E-2</v>
      </c>
      <c r="E27" s="89">
        <v>267</v>
      </c>
      <c r="F27" s="88">
        <v>2.6934328659336225E-2</v>
      </c>
      <c r="G27" s="89">
        <v>15</v>
      </c>
      <c r="H27" s="88">
        <v>1.5131645314233834E-3</v>
      </c>
      <c r="I27" s="89">
        <v>0</v>
      </c>
      <c r="J27" s="90">
        <v>0</v>
      </c>
      <c r="K27" s="108">
        <v>407</v>
      </c>
      <c r="L27" s="109">
        <v>1.3151942092677567E-2</v>
      </c>
      <c r="M27" s="270"/>
    </row>
    <row r="28" spans="2:13" ht="21.95" customHeight="1" x14ac:dyDescent="0.25">
      <c r="B28" s="86" t="s">
        <v>28</v>
      </c>
      <c r="C28" s="87">
        <v>113</v>
      </c>
      <c r="D28" s="88">
        <v>1.1399172803389488E-2</v>
      </c>
      <c r="E28" s="89">
        <v>238</v>
      </c>
      <c r="F28" s="88">
        <v>2.4008877231917684E-2</v>
      </c>
      <c r="G28" s="89">
        <v>14</v>
      </c>
      <c r="H28" s="88">
        <v>1.4122868959951579E-3</v>
      </c>
      <c r="I28" s="89">
        <v>0</v>
      </c>
      <c r="J28" s="90">
        <v>0</v>
      </c>
      <c r="K28" s="108">
        <v>365</v>
      </c>
      <c r="L28" s="109">
        <v>1.1794739223162929E-2</v>
      </c>
      <c r="M28" s="270"/>
    </row>
    <row r="29" spans="2:13" ht="21.95" customHeight="1" x14ac:dyDescent="0.25">
      <c r="B29" s="86" t="s">
        <v>29</v>
      </c>
      <c r="C29" s="87">
        <v>105</v>
      </c>
      <c r="D29" s="88">
        <v>1.0592151719963683E-2</v>
      </c>
      <c r="E29" s="89">
        <v>199</v>
      </c>
      <c r="F29" s="88">
        <v>2.0074649450216888E-2</v>
      </c>
      <c r="G29" s="89">
        <v>12</v>
      </c>
      <c r="H29" s="88">
        <v>1.2105316251387068E-3</v>
      </c>
      <c r="I29" s="89">
        <v>0</v>
      </c>
      <c r="J29" s="90">
        <v>0</v>
      </c>
      <c r="K29" s="108">
        <v>316</v>
      </c>
      <c r="L29" s="109">
        <v>1.0211335875395851E-2</v>
      </c>
      <c r="M29" s="270"/>
    </row>
    <row r="30" spans="2:13" ht="21.95" customHeight="1" thickBot="1" x14ac:dyDescent="0.3">
      <c r="B30" s="86" t="s">
        <v>30</v>
      </c>
      <c r="C30" s="87">
        <v>183</v>
      </c>
      <c r="D30" s="88">
        <v>1.846060728336528E-2</v>
      </c>
      <c r="E30" s="89">
        <v>252</v>
      </c>
      <c r="F30" s="88">
        <v>2.5421164127912843E-2</v>
      </c>
      <c r="G30" s="89">
        <v>30</v>
      </c>
      <c r="H30" s="88">
        <v>3.0263290628467668E-3</v>
      </c>
      <c r="I30" s="89">
        <v>0</v>
      </c>
      <c r="J30" s="90">
        <v>0</v>
      </c>
      <c r="K30" s="108">
        <v>465</v>
      </c>
      <c r="L30" s="109">
        <v>1.5026174626769211E-2</v>
      </c>
      <c r="M30" s="270"/>
    </row>
    <row r="31" spans="2:13" ht="21.95" customHeight="1" thickTop="1" thickBot="1" x14ac:dyDescent="0.3">
      <c r="B31" s="97" t="s">
        <v>31</v>
      </c>
      <c r="C31" s="98">
        <v>9913</v>
      </c>
      <c r="D31" s="99">
        <v>1</v>
      </c>
      <c r="E31" s="100">
        <v>19738</v>
      </c>
      <c r="F31" s="99">
        <v>1.9911227680823163</v>
      </c>
      <c r="G31" s="100">
        <v>1292</v>
      </c>
      <c r="H31" s="99">
        <v>0.13033390497326744</v>
      </c>
      <c r="I31" s="100">
        <v>3</v>
      </c>
      <c r="J31" s="101">
        <v>3.026329062846767E-4</v>
      </c>
      <c r="K31" s="98">
        <v>30946</v>
      </c>
      <c r="L31" s="110">
        <v>1</v>
      </c>
      <c r="M31" s="271"/>
    </row>
    <row r="32" spans="2:13" ht="21.95" customHeight="1" thickTop="1" thickBot="1" x14ac:dyDescent="0.3">
      <c r="B32" s="111"/>
      <c r="C32" s="112"/>
      <c r="D32" s="113"/>
      <c r="E32" s="112"/>
      <c r="F32" s="113"/>
      <c r="G32" s="112"/>
      <c r="H32" s="113"/>
      <c r="I32" s="112"/>
      <c r="J32" s="113"/>
      <c r="K32" s="112"/>
      <c r="L32" s="113"/>
    </row>
    <row r="33" spans="2:12" ht="21.95" customHeight="1" thickTop="1" x14ac:dyDescent="0.25">
      <c r="B33" s="114" t="s">
        <v>217</v>
      </c>
      <c r="C33" s="115"/>
      <c r="D33" s="115"/>
      <c r="E33" s="116"/>
      <c r="F33" s="117"/>
      <c r="G33" s="117"/>
      <c r="H33" s="117"/>
      <c r="I33" s="117"/>
      <c r="J33" s="117"/>
      <c r="K33" s="118"/>
      <c r="L33" s="117"/>
    </row>
    <row r="34" spans="2:12" ht="21.95" customHeight="1" thickBot="1" x14ac:dyDescent="0.3">
      <c r="B34" s="119" t="s">
        <v>218</v>
      </c>
      <c r="C34" s="120"/>
      <c r="D34" s="120"/>
      <c r="E34" s="121"/>
      <c r="F34" s="117"/>
      <c r="G34" s="117"/>
      <c r="H34" s="117"/>
      <c r="I34" s="117"/>
      <c r="J34" s="117"/>
      <c r="K34" s="118"/>
      <c r="L34" s="117"/>
    </row>
    <row r="35" spans="2:12" ht="15.75" thickTop="1" x14ac:dyDescent="0.25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2:12" x14ac:dyDescent="0.25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2:12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2:12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2:12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2:12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2:12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2:12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2:12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</row>
    <row r="44" spans="2:12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  <row r="45" spans="2:12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2:12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</row>
    <row r="47" spans="2:12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</row>
    <row r="48" spans="2:12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</row>
    <row r="49" spans="2:12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</row>
    <row r="50" spans="2:12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</row>
    <row r="51" spans="2:12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</row>
    <row r="52" spans="2:12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2:12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spans="2:12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spans="2:12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</row>
    <row r="57" spans="2:12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2:12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</row>
    <row r="59" spans="2:12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</row>
    <row r="60" spans="2:12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</row>
    <row r="61" spans="2:12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</row>
    <row r="62" spans="2:12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</row>
    <row r="63" spans="2:12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4" spans="2:12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</row>
    <row r="65" spans="2:12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</row>
    <row r="66" spans="2:12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2:12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  <row r="70" spans="2:12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</row>
    <row r="71" spans="2:12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</row>
    <row r="72" spans="2:12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</row>
    <row r="73" spans="2:12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</row>
    <row r="74" spans="2:12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</row>
    <row r="75" spans="2:12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2:12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2:12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2:12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2:12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2:12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2:12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2:12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2:12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2:12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</row>
    <row r="85" spans="2:12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</row>
    <row r="86" spans="2:12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</row>
    <row r="87" spans="2:12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</row>
    <row r="88" spans="2:12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2:12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</row>
    <row r="90" spans="2:12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2:12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2:12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2:12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</row>
    <row r="94" spans="2:12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2:12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</row>
    <row r="96" spans="2:12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</row>
    <row r="97" spans="2:12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</row>
    <row r="98" spans="2:12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</row>
    <row r="99" spans="2:12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</row>
    <row r="100" spans="2:12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</row>
    <row r="101" spans="2:12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</row>
    <row r="102" spans="2:12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</row>
    <row r="103" spans="2:12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</row>
    <row r="104" spans="2:12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</row>
    <row r="105" spans="2:12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</row>
    <row r="106" spans="2:12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</row>
    <row r="107" spans="2:12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</row>
    <row r="108" spans="2:12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</row>
    <row r="109" spans="2:12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</row>
    <row r="110" spans="2:12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</row>
    <row r="111" spans="2:12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</row>
    <row r="112" spans="2:12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</row>
    <row r="113" spans="2:12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</row>
    <row r="114" spans="2:12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</row>
    <row r="115" spans="2:12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12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</row>
    <row r="117" spans="2:12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</row>
    <row r="118" spans="2:12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</row>
    <row r="119" spans="2:12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</row>
    <row r="120" spans="2:12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</row>
    <row r="121" spans="2:12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</row>
    <row r="122" spans="2:12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</row>
    <row r="123" spans="2:12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</row>
    <row r="124" spans="2:12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</row>
    <row r="125" spans="2:12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</row>
    <row r="126" spans="2:12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</row>
    <row r="127" spans="2:12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</row>
    <row r="128" spans="2:12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</row>
    <row r="129" spans="2:12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</row>
    <row r="130" spans="2:12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</row>
    <row r="131" spans="2:12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</row>
    <row r="132" spans="2:12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</row>
    <row r="133" spans="2:12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</row>
    <row r="134" spans="2:12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</row>
    <row r="135" spans="2:12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2:12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2:12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</row>
    <row r="138" spans="2:12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</row>
    <row r="139" spans="2:12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</row>
    <row r="140" spans="2:12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</row>
    <row r="141" spans="2:12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2:12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2:12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</row>
    <row r="144" spans="2:12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</row>
    <row r="145" spans="2:12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2:12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2:12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2:12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</row>
    <row r="149" spans="2:12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</row>
    <row r="150" spans="2:12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2:12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2:12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</row>
    <row r="153" spans="2:12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</row>
    <row r="154" spans="2:12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</row>
    <row r="155" spans="2:12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</row>
    <row r="156" spans="2:12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</row>
    <row r="157" spans="2:12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</row>
    <row r="158" spans="2:12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</row>
    <row r="159" spans="2:12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</row>
    <row r="160" spans="2:12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</row>
    <row r="161" spans="2:12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</row>
    <row r="162" spans="2:12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</row>
    <row r="163" spans="2:12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</row>
    <row r="164" spans="2:12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</row>
    <row r="165" spans="2:12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</row>
    <row r="166" spans="2:12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</row>
    <row r="167" spans="2:12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</row>
    <row r="168" spans="2:12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</row>
    <row r="169" spans="2:12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</row>
    <row r="170" spans="2:12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</row>
    <row r="171" spans="2:12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</row>
    <row r="172" spans="2:12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</row>
    <row r="173" spans="2:12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</row>
    <row r="174" spans="2:12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</row>
    <row r="175" spans="2:12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</row>
    <row r="176" spans="2:12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</row>
    <row r="177" spans="2:12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</row>
    <row r="178" spans="2:12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</row>
    <row r="179" spans="2:12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</row>
    <row r="180" spans="2:12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</row>
    <row r="181" spans="2:12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</row>
    <row r="182" spans="2:12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</row>
    <row r="183" spans="2:12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</row>
    <row r="184" spans="2:12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</row>
    <row r="185" spans="2:12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</row>
    <row r="186" spans="2:12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</row>
    <row r="187" spans="2:12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</row>
    <row r="188" spans="2:12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</row>
    <row r="189" spans="2:12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</row>
    <row r="190" spans="2:12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</row>
    <row r="191" spans="2:12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</row>
    <row r="192" spans="2:12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</row>
    <row r="193" spans="2:12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</row>
    <row r="194" spans="2:12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</row>
    <row r="195" spans="2:12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</row>
    <row r="196" spans="2:12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</row>
    <row r="197" spans="2:12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</row>
    <row r="198" spans="2:12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</row>
    <row r="199" spans="2:12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</row>
    <row r="200" spans="2:12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</row>
    <row r="201" spans="2:12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</row>
    <row r="202" spans="2:12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</row>
    <row r="203" spans="2:12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</row>
    <row r="204" spans="2:12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</row>
    <row r="205" spans="2:12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</row>
    <row r="206" spans="2:12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</row>
    <row r="207" spans="2:12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</row>
    <row r="208" spans="2:12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</row>
    <row r="209" spans="2:12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</row>
    <row r="210" spans="2:12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</row>
    <row r="211" spans="2:12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</row>
    <row r="212" spans="2:12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</row>
    <row r="213" spans="2:12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</row>
    <row r="214" spans="2:12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</row>
    <row r="215" spans="2:12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</row>
    <row r="216" spans="2:12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</row>
    <row r="217" spans="2:12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</row>
    <row r="218" spans="2:12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</row>
    <row r="219" spans="2:12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</row>
    <row r="220" spans="2:12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</row>
    <row r="221" spans="2:12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</row>
    <row r="222" spans="2:12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</row>
    <row r="223" spans="2:12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</row>
    <row r="224" spans="2:12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</row>
    <row r="225" spans="2:12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</row>
    <row r="226" spans="2:12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</row>
    <row r="227" spans="2:12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</row>
    <row r="228" spans="2:12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</row>
    <row r="229" spans="2:12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</row>
    <row r="230" spans="2:12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</row>
    <row r="231" spans="2:12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</row>
    <row r="232" spans="2:12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</row>
    <row r="233" spans="2:12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</row>
    <row r="234" spans="2:12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</row>
    <row r="235" spans="2:12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</row>
    <row r="236" spans="2:12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</row>
    <row r="237" spans="2:12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</row>
    <row r="238" spans="2:12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</row>
    <row r="239" spans="2:12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</row>
    <row r="240" spans="2:12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</row>
    <row r="241" spans="2:12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</row>
    <row r="242" spans="2:12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</row>
    <row r="243" spans="2:12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</row>
    <row r="244" spans="2:12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</row>
    <row r="245" spans="2:12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</row>
    <row r="246" spans="2:12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</row>
    <row r="247" spans="2:12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</row>
    <row r="248" spans="2:12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</row>
    <row r="249" spans="2:12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</row>
    <row r="250" spans="2:12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</row>
    <row r="251" spans="2:12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</row>
    <row r="252" spans="2:12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</row>
    <row r="253" spans="2:12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</row>
    <row r="254" spans="2:12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</row>
    <row r="255" spans="2:12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</row>
    <row r="256" spans="2:12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</row>
    <row r="257" spans="2:12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</row>
    <row r="258" spans="2:12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</row>
    <row r="259" spans="2:12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</row>
    <row r="260" spans="2:12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</row>
    <row r="261" spans="2:12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</row>
    <row r="262" spans="2:12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</row>
    <row r="263" spans="2:12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</row>
    <row r="264" spans="2:12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</row>
    <row r="265" spans="2:12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</row>
    <row r="266" spans="2:12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</row>
    <row r="267" spans="2:12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</row>
    <row r="268" spans="2:12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</row>
    <row r="269" spans="2:12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</row>
    <row r="270" spans="2:12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</row>
    <row r="271" spans="2:12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</row>
    <row r="272" spans="2:12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</row>
    <row r="273" spans="2:12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</row>
    <row r="274" spans="2:12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</row>
    <row r="275" spans="2:12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</row>
    <row r="276" spans="2:12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</row>
    <row r="277" spans="2:12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</row>
    <row r="278" spans="2:12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</row>
    <row r="279" spans="2:12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</row>
    <row r="280" spans="2:12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</row>
    <row r="281" spans="2:12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</row>
    <row r="282" spans="2:12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</row>
    <row r="283" spans="2:12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</row>
    <row r="284" spans="2:12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</row>
    <row r="285" spans="2:12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</row>
    <row r="286" spans="2:12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</row>
    <row r="287" spans="2:12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</row>
    <row r="288" spans="2:12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</row>
    <row r="289" spans="2:12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</row>
    <row r="290" spans="2:12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</row>
    <row r="291" spans="2:12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</row>
    <row r="292" spans="2:12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</row>
    <row r="293" spans="2:12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</row>
    <row r="294" spans="2:12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</row>
    <row r="295" spans="2:12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</row>
    <row r="296" spans="2:12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</row>
    <row r="297" spans="2:12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</row>
    <row r="298" spans="2:12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</row>
    <row r="299" spans="2:12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</row>
    <row r="300" spans="2:12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</row>
    <row r="301" spans="2:12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</row>
    <row r="302" spans="2:12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</row>
    <row r="303" spans="2:12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</row>
    <row r="304" spans="2:12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</row>
    <row r="305" spans="2:12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</row>
    <row r="306" spans="2:12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</row>
    <row r="307" spans="2:12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</row>
    <row r="308" spans="2:12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</row>
    <row r="309" spans="2:12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</row>
    <row r="310" spans="2:12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</row>
    <row r="311" spans="2:12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</row>
    <row r="312" spans="2:12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</row>
    <row r="313" spans="2:12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</row>
    <row r="314" spans="2:12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</row>
    <row r="315" spans="2:12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</row>
    <row r="316" spans="2:12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</row>
    <row r="317" spans="2:12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</row>
    <row r="318" spans="2:12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</row>
    <row r="319" spans="2:12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</row>
    <row r="320" spans="2:12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</row>
    <row r="321" spans="2:12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</row>
    <row r="322" spans="2:12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</row>
    <row r="323" spans="2:12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</row>
    <row r="324" spans="2:12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</row>
    <row r="325" spans="2:12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</row>
    <row r="326" spans="2:12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</row>
    <row r="327" spans="2:12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</row>
    <row r="328" spans="2:12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</row>
    <row r="329" spans="2:12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</row>
    <row r="330" spans="2:12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</row>
    <row r="331" spans="2:12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</row>
    <row r="332" spans="2:12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</row>
    <row r="333" spans="2:12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</row>
    <row r="334" spans="2:12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</row>
    <row r="335" spans="2:12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</row>
    <row r="336" spans="2:12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</row>
    <row r="337" spans="2:12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</row>
    <row r="338" spans="2:12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</row>
    <row r="339" spans="2:12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</row>
    <row r="340" spans="2:12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</row>
    <row r="341" spans="2:12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</row>
    <row r="342" spans="2:12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</row>
    <row r="343" spans="2:12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</row>
    <row r="344" spans="2:12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</row>
    <row r="345" spans="2:12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</row>
    <row r="346" spans="2:12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</row>
    <row r="347" spans="2:12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</row>
    <row r="348" spans="2:12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</row>
    <row r="349" spans="2:12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</row>
    <row r="350" spans="2:12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</row>
    <row r="351" spans="2:12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</row>
    <row r="352" spans="2:12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</row>
    <row r="353" spans="2:12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</row>
    <row r="354" spans="2:12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</row>
    <row r="355" spans="2:12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</row>
    <row r="356" spans="2:12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</row>
    <row r="357" spans="2:12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</row>
    <row r="358" spans="2:12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</row>
    <row r="359" spans="2:12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</row>
    <row r="360" spans="2:12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</row>
    <row r="361" spans="2:12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</row>
    <row r="362" spans="2:12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</row>
    <row r="363" spans="2:12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</row>
    <row r="364" spans="2:12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</row>
    <row r="365" spans="2:12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</row>
    <row r="366" spans="2:12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</row>
    <row r="367" spans="2:12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</row>
    <row r="368" spans="2:12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</row>
    <row r="369" spans="2:12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</row>
    <row r="370" spans="2:12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</row>
    <row r="371" spans="2:12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</row>
    <row r="372" spans="2:12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</row>
    <row r="373" spans="2:12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</row>
    <row r="374" spans="2:12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</row>
    <row r="375" spans="2:12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</row>
    <row r="376" spans="2:12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</row>
    <row r="377" spans="2:12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</row>
    <row r="378" spans="2:12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</row>
    <row r="379" spans="2:12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</row>
    <row r="380" spans="2:12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</row>
    <row r="381" spans="2:12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</row>
    <row r="382" spans="2:12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</row>
    <row r="383" spans="2:12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</row>
    <row r="384" spans="2:12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</row>
    <row r="385" spans="2:12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</row>
    <row r="386" spans="2:12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</row>
    <row r="387" spans="2:12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</row>
    <row r="388" spans="2:12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</row>
    <row r="389" spans="2:12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</row>
    <row r="390" spans="2:12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</row>
    <row r="391" spans="2:12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</row>
    <row r="392" spans="2:12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</row>
    <row r="393" spans="2:12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</row>
    <row r="394" spans="2:12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</row>
    <row r="395" spans="2:12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</row>
    <row r="396" spans="2:12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</row>
    <row r="397" spans="2:12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</row>
    <row r="398" spans="2:12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</row>
    <row r="399" spans="2:12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</row>
    <row r="400" spans="2:12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</row>
    <row r="401" spans="2:12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</row>
    <row r="402" spans="2:12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</row>
    <row r="403" spans="2:12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</row>
    <row r="404" spans="2:12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</row>
    <row r="405" spans="2:12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</row>
    <row r="406" spans="2:12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</row>
    <row r="407" spans="2:12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</row>
    <row r="408" spans="2:12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</row>
    <row r="409" spans="2:12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</row>
    <row r="410" spans="2:12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</row>
    <row r="411" spans="2:12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</row>
    <row r="412" spans="2:12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</row>
    <row r="413" spans="2:12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</row>
    <row r="414" spans="2:12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</row>
    <row r="415" spans="2:12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</row>
    <row r="416" spans="2:12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</row>
    <row r="417" spans="2:12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</row>
    <row r="418" spans="2:12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</row>
    <row r="419" spans="2:12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</row>
    <row r="420" spans="2:12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</row>
    <row r="421" spans="2:12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</row>
    <row r="422" spans="2:12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</row>
    <row r="423" spans="2:12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</row>
    <row r="424" spans="2:12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</row>
    <row r="425" spans="2:12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</row>
    <row r="426" spans="2:12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</row>
    <row r="427" spans="2:12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</row>
    <row r="428" spans="2:12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</row>
    <row r="429" spans="2:12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</row>
    <row r="430" spans="2:12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</row>
    <row r="431" spans="2:12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</row>
    <row r="432" spans="2:12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</row>
    <row r="433" spans="2:12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</row>
    <row r="434" spans="2:12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</row>
    <row r="435" spans="2:12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</row>
    <row r="436" spans="2:12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</row>
    <row r="437" spans="2:12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</row>
    <row r="438" spans="2:12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</row>
    <row r="439" spans="2:12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</row>
    <row r="440" spans="2:12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</row>
    <row r="441" spans="2:12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</row>
    <row r="442" spans="2:12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</row>
    <row r="443" spans="2:12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</row>
    <row r="444" spans="2:12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</row>
    <row r="445" spans="2:12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</row>
    <row r="446" spans="2:12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</row>
    <row r="447" spans="2:12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</row>
    <row r="448" spans="2:12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</row>
    <row r="449" spans="2:12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</row>
    <row r="450" spans="2:12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</row>
    <row r="451" spans="2:12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</row>
    <row r="452" spans="2:12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</row>
    <row r="453" spans="2:12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</row>
    <row r="454" spans="2:12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</row>
    <row r="455" spans="2:12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</row>
    <row r="456" spans="2:12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</row>
    <row r="457" spans="2:12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</row>
    <row r="458" spans="2:12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</row>
    <row r="459" spans="2:12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</row>
    <row r="460" spans="2:12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</row>
    <row r="461" spans="2:12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</row>
    <row r="462" spans="2:12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</row>
    <row r="463" spans="2:12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</row>
    <row r="464" spans="2:12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</row>
    <row r="465" spans="2:12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</row>
    <row r="466" spans="2:12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</row>
    <row r="467" spans="2:12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</row>
    <row r="468" spans="2:12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</row>
    <row r="469" spans="2:12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</row>
    <row r="470" spans="2:12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</row>
    <row r="471" spans="2:12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</row>
    <row r="472" spans="2:12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</row>
    <row r="473" spans="2:12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</row>
    <row r="474" spans="2:12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</row>
    <row r="475" spans="2:12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</row>
    <row r="476" spans="2:12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</row>
    <row r="477" spans="2:12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</row>
    <row r="478" spans="2:12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</row>
    <row r="479" spans="2:12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</row>
    <row r="480" spans="2:12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</row>
    <row r="481" spans="2:12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</row>
    <row r="482" spans="2:12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</row>
    <row r="483" spans="2:12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</row>
    <row r="484" spans="2:12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</row>
    <row r="485" spans="2:12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</row>
    <row r="486" spans="2:12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</row>
    <row r="487" spans="2:12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</row>
    <row r="488" spans="2:12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</row>
    <row r="489" spans="2:12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</row>
    <row r="490" spans="2:12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</row>
    <row r="491" spans="2:12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</row>
    <row r="492" spans="2:12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</row>
    <row r="493" spans="2:12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</row>
    <row r="494" spans="2:12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</row>
    <row r="495" spans="2:12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</row>
    <row r="496" spans="2:12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</row>
    <row r="497" spans="2:12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</row>
    <row r="498" spans="2:12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</row>
    <row r="499" spans="2:12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</row>
    <row r="500" spans="2:12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</row>
    <row r="501" spans="2:12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</row>
    <row r="502" spans="2:12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</row>
    <row r="503" spans="2:12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</row>
    <row r="504" spans="2:12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</row>
    <row r="505" spans="2:12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</row>
    <row r="506" spans="2:12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</row>
    <row r="507" spans="2:12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</row>
    <row r="508" spans="2:12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</row>
    <row r="509" spans="2:12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</row>
    <row r="510" spans="2:12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</row>
    <row r="511" spans="2:12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</row>
    <row r="512" spans="2:12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</row>
    <row r="513" spans="2:12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</row>
    <row r="514" spans="2:12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</row>
    <row r="515" spans="2:12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</row>
    <row r="516" spans="2:12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</row>
    <row r="517" spans="2:12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</row>
    <row r="518" spans="2:12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</row>
    <row r="519" spans="2:12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</row>
    <row r="520" spans="2:12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</row>
    <row r="521" spans="2:12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</row>
    <row r="522" spans="2:12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</row>
    <row r="523" spans="2:12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</row>
    <row r="524" spans="2:12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</row>
    <row r="525" spans="2:12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</row>
    <row r="526" spans="2:12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</row>
    <row r="527" spans="2:12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</row>
    <row r="528" spans="2:12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</row>
    <row r="529" spans="2:12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</row>
    <row r="530" spans="2:12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</row>
    <row r="531" spans="2:12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</row>
    <row r="532" spans="2:12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</row>
    <row r="533" spans="2:12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</row>
    <row r="534" spans="2:12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</row>
    <row r="535" spans="2:12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</row>
    <row r="536" spans="2:12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</row>
    <row r="537" spans="2:12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</row>
    <row r="538" spans="2:12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</row>
    <row r="539" spans="2:12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</row>
    <row r="540" spans="2:12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</row>
    <row r="541" spans="2:12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</row>
    <row r="542" spans="2:12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</row>
    <row r="543" spans="2:12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</row>
    <row r="544" spans="2:12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</row>
    <row r="545" spans="2:12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</row>
    <row r="546" spans="2:12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</row>
    <row r="547" spans="2:12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</row>
    <row r="548" spans="2:12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</row>
    <row r="549" spans="2:12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</row>
    <row r="550" spans="2:12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</row>
    <row r="551" spans="2:12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</row>
    <row r="552" spans="2:12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</row>
    <row r="553" spans="2:12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</row>
    <row r="554" spans="2:12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</row>
    <row r="555" spans="2:12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</row>
    <row r="556" spans="2:12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</row>
    <row r="557" spans="2:12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</row>
    <row r="558" spans="2:12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</row>
    <row r="559" spans="2:12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</row>
    <row r="560" spans="2:12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</row>
    <row r="561" spans="2:12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</row>
    <row r="562" spans="2:12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</row>
    <row r="563" spans="2:12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</row>
    <row r="564" spans="2:12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</row>
    <row r="565" spans="2:12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</row>
    <row r="566" spans="2:12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</row>
    <row r="567" spans="2:12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</row>
    <row r="568" spans="2:12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</row>
    <row r="569" spans="2:12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</row>
    <row r="570" spans="2:12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</row>
    <row r="571" spans="2:12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</row>
    <row r="572" spans="2:12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</row>
    <row r="573" spans="2:12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</row>
    <row r="574" spans="2:12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</row>
    <row r="575" spans="2:12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</row>
    <row r="576" spans="2:12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</row>
    <row r="577" spans="2:12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</row>
    <row r="578" spans="2:12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</row>
    <row r="579" spans="2:12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</row>
    <row r="580" spans="2:12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</row>
    <row r="581" spans="2:12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</row>
    <row r="582" spans="2:12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</row>
    <row r="583" spans="2:12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</row>
    <row r="584" spans="2:12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</row>
    <row r="585" spans="2:12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</row>
    <row r="586" spans="2:12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</row>
    <row r="587" spans="2:12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</row>
    <row r="588" spans="2:12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</row>
    <row r="589" spans="2:12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</row>
    <row r="590" spans="2:12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</row>
    <row r="591" spans="2:12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</row>
    <row r="592" spans="2:12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</row>
    <row r="593" spans="2:12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</row>
    <row r="594" spans="2:12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</row>
    <row r="595" spans="2:12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</row>
    <row r="596" spans="2:12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</row>
    <row r="597" spans="2:12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</row>
    <row r="598" spans="2:12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</row>
    <row r="599" spans="2:12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</row>
    <row r="600" spans="2:12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</row>
    <row r="601" spans="2:12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</row>
    <row r="602" spans="2:12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</row>
    <row r="603" spans="2:12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</row>
    <row r="604" spans="2:12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</row>
    <row r="605" spans="2:12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</row>
    <row r="606" spans="2:12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</row>
    <row r="607" spans="2:12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</row>
    <row r="608" spans="2:12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</row>
    <row r="609" spans="2:12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</row>
    <row r="610" spans="2:12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</row>
    <row r="611" spans="2:12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</row>
    <row r="612" spans="2:12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</row>
    <row r="613" spans="2:12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</row>
    <row r="614" spans="2:12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</row>
    <row r="615" spans="2:12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</row>
    <row r="616" spans="2:12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</row>
    <row r="617" spans="2:12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</row>
    <row r="618" spans="2:12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</row>
    <row r="619" spans="2:12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</row>
    <row r="620" spans="2:12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</row>
    <row r="621" spans="2:12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</row>
    <row r="622" spans="2:12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</row>
    <row r="623" spans="2:12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</row>
    <row r="624" spans="2:12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</row>
    <row r="625" spans="2:12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</row>
    <row r="626" spans="2:12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</row>
    <row r="627" spans="2:12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</row>
    <row r="628" spans="2:12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</row>
    <row r="629" spans="2:12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</row>
    <row r="630" spans="2:12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</row>
    <row r="631" spans="2:12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</row>
    <row r="632" spans="2:12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</row>
    <row r="633" spans="2:12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</row>
    <row r="634" spans="2:12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</row>
    <row r="635" spans="2:12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</row>
    <row r="636" spans="2:12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</row>
    <row r="637" spans="2:12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</row>
    <row r="638" spans="2:12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</row>
    <row r="639" spans="2:12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</row>
    <row r="640" spans="2:12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</row>
    <row r="641" spans="2:12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</row>
    <row r="642" spans="2:12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</row>
    <row r="643" spans="2:12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</row>
    <row r="644" spans="2:12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</row>
    <row r="645" spans="2:12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</row>
    <row r="646" spans="2:12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</row>
    <row r="647" spans="2:12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</row>
    <row r="648" spans="2:12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</row>
    <row r="649" spans="2:12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</row>
    <row r="650" spans="2:12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</row>
    <row r="651" spans="2:12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</row>
    <row r="652" spans="2:12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</row>
    <row r="653" spans="2:12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</row>
    <row r="654" spans="2:12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</row>
    <row r="655" spans="2:12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</row>
    <row r="656" spans="2:12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</row>
    <row r="657" spans="2:12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</row>
    <row r="658" spans="2:12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</row>
    <row r="659" spans="2:12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</row>
    <row r="660" spans="2:12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</row>
    <row r="661" spans="2:12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</row>
    <row r="662" spans="2:12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</row>
    <row r="663" spans="2:12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</row>
    <row r="664" spans="2:12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</row>
    <row r="665" spans="2:12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</row>
    <row r="666" spans="2:12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</row>
    <row r="667" spans="2:12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</row>
    <row r="668" spans="2:12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</row>
    <row r="669" spans="2:12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</row>
    <row r="670" spans="2:12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</row>
    <row r="671" spans="2:12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</row>
    <row r="672" spans="2:12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</row>
    <row r="673" spans="2:12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</row>
    <row r="674" spans="2:12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</row>
    <row r="675" spans="2:12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</row>
    <row r="676" spans="2:12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</row>
    <row r="677" spans="2:12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</row>
    <row r="678" spans="2:12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</row>
    <row r="679" spans="2:12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</row>
    <row r="680" spans="2:12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</row>
    <row r="681" spans="2:12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</row>
    <row r="682" spans="2:12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</row>
    <row r="683" spans="2:12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</row>
    <row r="684" spans="2:12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</row>
    <row r="685" spans="2:12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</row>
    <row r="686" spans="2:12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</row>
    <row r="687" spans="2:12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</row>
    <row r="688" spans="2:12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</row>
    <row r="689" spans="2:12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</row>
    <row r="690" spans="2:12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</row>
    <row r="691" spans="2:12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</row>
    <row r="692" spans="2:12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</row>
    <row r="693" spans="2:12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</row>
    <row r="694" spans="2:12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</row>
    <row r="695" spans="2:12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</row>
    <row r="696" spans="2:12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</row>
    <row r="697" spans="2:12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</row>
    <row r="698" spans="2:12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</row>
    <row r="699" spans="2:12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</row>
    <row r="700" spans="2:12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</row>
    <row r="701" spans="2:12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</row>
    <row r="702" spans="2:12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</row>
    <row r="703" spans="2:12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</row>
    <row r="704" spans="2:12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</row>
    <row r="705" spans="2:12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</row>
    <row r="706" spans="2:12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</row>
    <row r="707" spans="2:12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</row>
    <row r="708" spans="2:12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</row>
    <row r="709" spans="2:12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</row>
    <row r="710" spans="2:12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</row>
    <row r="711" spans="2:12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6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Blad30">
    <tabColor rgb="FF00B050"/>
    <pageSetUpPr fitToPage="1"/>
  </sheetPr>
  <dimension ref="A1:CJ717"/>
  <sheetViews>
    <sheetView zoomScale="80" zoomScaleNormal="80" workbookViewId="0">
      <selection activeCell="C7" sqref="C7:R22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18" width="12.7109375" style="63" customWidth="1"/>
    <col min="19" max="19" width="11.42578125" style="269" customWidth="1"/>
    <col min="20" max="88" width="11.42578125" style="81" customWidth="1"/>
    <col min="89" max="16384" width="11.42578125" style="63"/>
  </cols>
  <sheetData>
    <row r="1" spans="2:19" s="81" customFormat="1" ht="15.75" thickBot="1" x14ac:dyDescent="0.3">
      <c r="S1" s="269"/>
    </row>
    <row r="2" spans="2:19" ht="21.95" customHeight="1" thickTop="1" thickBot="1" x14ac:dyDescent="0.3">
      <c r="B2" s="287" t="s">
        <v>307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2:19" ht="21.95" customHeight="1" thickTop="1" thickBot="1" x14ac:dyDescent="0.3">
      <c r="B3" s="290" t="s">
        <v>252</v>
      </c>
      <c r="C3" s="301" t="s">
        <v>39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1" t="s">
        <v>31</v>
      </c>
    </row>
    <row r="4" spans="2:19" ht="21.95" customHeight="1" thickTop="1" thickBot="1" x14ac:dyDescent="0.3">
      <c r="B4" s="328"/>
      <c r="C4" s="335" t="s">
        <v>40</v>
      </c>
      <c r="D4" s="301"/>
      <c r="E4" s="301"/>
      <c r="F4" s="301"/>
      <c r="G4" s="311"/>
      <c r="H4" s="335" t="s">
        <v>41</v>
      </c>
      <c r="I4" s="301"/>
      <c r="J4" s="301"/>
      <c r="K4" s="301"/>
      <c r="L4" s="311"/>
      <c r="M4" s="335" t="s">
        <v>42</v>
      </c>
      <c r="N4" s="301"/>
      <c r="O4" s="301"/>
      <c r="P4" s="301"/>
      <c r="Q4" s="311"/>
      <c r="R4" s="282"/>
    </row>
    <row r="5" spans="2:19" ht="21.95" customHeight="1" thickTop="1" x14ac:dyDescent="0.25">
      <c r="B5" s="328"/>
      <c r="C5" s="306" t="s">
        <v>81</v>
      </c>
      <c r="D5" s="309"/>
      <c r="E5" s="309"/>
      <c r="F5" s="310"/>
      <c r="G5" s="290" t="s">
        <v>31</v>
      </c>
      <c r="H5" s="306" t="s">
        <v>81</v>
      </c>
      <c r="I5" s="309"/>
      <c r="J5" s="309"/>
      <c r="K5" s="310"/>
      <c r="L5" s="290" t="s">
        <v>31</v>
      </c>
      <c r="M5" s="306" t="s">
        <v>81</v>
      </c>
      <c r="N5" s="309"/>
      <c r="O5" s="309"/>
      <c r="P5" s="310"/>
      <c r="Q5" s="291" t="s">
        <v>31</v>
      </c>
      <c r="R5" s="282"/>
    </row>
    <row r="6" spans="2:19" ht="40.5" customHeight="1" thickBot="1" x14ac:dyDescent="0.3">
      <c r="B6" s="329"/>
      <c r="C6" s="244" t="s">
        <v>33</v>
      </c>
      <c r="D6" s="245" t="s">
        <v>194</v>
      </c>
      <c r="E6" s="245" t="s">
        <v>195</v>
      </c>
      <c r="F6" s="241" t="s">
        <v>34</v>
      </c>
      <c r="G6" s="329"/>
      <c r="H6" s="244" t="s">
        <v>33</v>
      </c>
      <c r="I6" s="245" t="s">
        <v>194</v>
      </c>
      <c r="J6" s="245" t="s">
        <v>195</v>
      </c>
      <c r="K6" s="241" t="s">
        <v>34</v>
      </c>
      <c r="L6" s="329"/>
      <c r="M6" s="244" t="s">
        <v>33</v>
      </c>
      <c r="N6" s="245" t="s">
        <v>194</v>
      </c>
      <c r="O6" s="245" t="s">
        <v>195</v>
      </c>
      <c r="P6" s="241" t="s">
        <v>34</v>
      </c>
      <c r="Q6" s="329"/>
      <c r="R6" s="283"/>
    </row>
    <row r="7" spans="2:19" ht="21.95" customHeight="1" thickTop="1" thickBot="1" x14ac:dyDescent="0.3">
      <c r="B7" s="200" t="s">
        <v>102</v>
      </c>
      <c r="C7" s="201">
        <v>44</v>
      </c>
      <c r="D7" s="203">
        <v>163</v>
      </c>
      <c r="E7" s="203">
        <v>5</v>
      </c>
      <c r="F7" s="214">
        <v>0</v>
      </c>
      <c r="G7" s="215">
        <v>212</v>
      </c>
      <c r="H7" s="201">
        <v>547</v>
      </c>
      <c r="I7" s="203">
        <v>1758</v>
      </c>
      <c r="J7" s="203">
        <v>113</v>
      </c>
      <c r="K7" s="214">
        <v>1</v>
      </c>
      <c r="L7" s="215">
        <v>2419</v>
      </c>
      <c r="M7" s="201">
        <v>201</v>
      </c>
      <c r="N7" s="203">
        <v>621</v>
      </c>
      <c r="O7" s="203">
        <v>55</v>
      </c>
      <c r="P7" s="214">
        <v>0</v>
      </c>
      <c r="Q7" s="215">
        <v>877</v>
      </c>
      <c r="R7" s="215">
        <v>3508</v>
      </c>
      <c r="S7" s="270"/>
    </row>
    <row r="8" spans="2:19" ht="21.95" customHeight="1" thickTop="1" x14ac:dyDescent="0.25">
      <c r="B8" s="206" t="s">
        <v>103</v>
      </c>
      <c r="C8" s="87">
        <v>60</v>
      </c>
      <c r="D8" s="89">
        <v>122</v>
      </c>
      <c r="E8" s="89">
        <v>0</v>
      </c>
      <c r="F8" s="89">
        <v>0</v>
      </c>
      <c r="G8" s="168">
        <v>182</v>
      </c>
      <c r="H8" s="87">
        <v>479</v>
      </c>
      <c r="I8" s="89">
        <v>1245</v>
      </c>
      <c r="J8" s="89">
        <v>45</v>
      </c>
      <c r="K8" s="164">
        <v>0</v>
      </c>
      <c r="L8" s="168">
        <v>1769</v>
      </c>
      <c r="M8" s="87">
        <v>228</v>
      </c>
      <c r="N8" s="89">
        <v>611</v>
      </c>
      <c r="O8" s="89">
        <v>31</v>
      </c>
      <c r="P8" s="89">
        <v>0</v>
      </c>
      <c r="Q8" s="168">
        <v>870</v>
      </c>
      <c r="R8" s="168">
        <v>2821</v>
      </c>
      <c r="S8" s="270"/>
    </row>
    <row r="9" spans="2:19" ht="21.95" customHeight="1" x14ac:dyDescent="0.25">
      <c r="B9" s="206" t="s">
        <v>104</v>
      </c>
      <c r="C9" s="87">
        <v>46</v>
      </c>
      <c r="D9" s="89">
        <v>40</v>
      </c>
      <c r="E9" s="89">
        <v>0</v>
      </c>
      <c r="F9" s="164">
        <v>0</v>
      </c>
      <c r="G9" s="168">
        <v>86</v>
      </c>
      <c r="H9" s="87">
        <v>251</v>
      </c>
      <c r="I9" s="89">
        <v>473</v>
      </c>
      <c r="J9" s="89">
        <v>7</v>
      </c>
      <c r="K9" s="164">
        <v>0</v>
      </c>
      <c r="L9" s="168">
        <v>731</v>
      </c>
      <c r="M9" s="87">
        <v>127</v>
      </c>
      <c r="N9" s="89">
        <v>241</v>
      </c>
      <c r="O9" s="89">
        <v>11</v>
      </c>
      <c r="P9" s="89">
        <v>0</v>
      </c>
      <c r="Q9" s="168">
        <v>379</v>
      </c>
      <c r="R9" s="168">
        <v>1196</v>
      </c>
      <c r="S9" s="270"/>
    </row>
    <row r="10" spans="2:19" ht="21.95" customHeight="1" x14ac:dyDescent="0.25">
      <c r="B10" s="206" t="s">
        <v>105</v>
      </c>
      <c r="C10" s="87">
        <v>79</v>
      </c>
      <c r="D10" s="89">
        <v>139</v>
      </c>
      <c r="E10" s="89">
        <v>1</v>
      </c>
      <c r="F10" s="164">
        <v>0</v>
      </c>
      <c r="G10" s="168">
        <v>219</v>
      </c>
      <c r="H10" s="87">
        <v>507</v>
      </c>
      <c r="I10" s="89">
        <v>1095</v>
      </c>
      <c r="J10" s="89">
        <v>32</v>
      </c>
      <c r="K10" s="164">
        <v>0</v>
      </c>
      <c r="L10" s="168">
        <v>1634</v>
      </c>
      <c r="M10" s="87">
        <v>225</v>
      </c>
      <c r="N10" s="89">
        <v>575</v>
      </c>
      <c r="O10" s="89">
        <v>32</v>
      </c>
      <c r="P10" s="89">
        <v>0</v>
      </c>
      <c r="Q10" s="168">
        <v>832</v>
      </c>
      <c r="R10" s="168">
        <v>2685</v>
      </c>
      <c r="S10" s="270"/>
    </row>
    <row r="11" spans="2:19" ht="21.95" customHeight="1" x14ac:dyDescent="0.25">
      <c r="B11" s="206" t="s">
        <v>106</v>
      </c>
      <c r="C11" s="87">
        <v>29</v>
      </c>
      <c r="D11" s="89">
        <v>53</v>
      </c>
      <c r="E11" s="89">
        <v>0</v>
      </c>
      <c r="F11" s="164">
        <v>0</v>
      </c>
      <c r="G11" s="168">
        <v>82</v>
      </c>
      <c r="H11" s="87">
        <v>222</v>
      </c>
      <c r="I11" s="89">
        <v>575</v>
      </c>
      <c r="J11" s="89">
        <v>16</v>
      </c>
      <c r="K11" s="164">
        <v>0</v>
      </c>
      <c r="L11" s="168">
        <v>813</v>
      </c>
      <c r="M11" s="87">
        <v>113</v>
      </c>
      <c r="N11" s="89">
        <v>295</v>
      </c>
      <c r="O11" s="89">
        <v>18</v>
      </c>
      <c r="P11" s="89">
        <v>0</v>
      </c>
      <c r="Q11" s="168">
        <v>426</v>
      </c>
      <c r="R11" s="168">
        <v>1321</v>
      </c>
      <c r="S11" s="270"/>
    </row>
    <row r="12" spans="2:19" ht="21.95" customHeight="1" thickBot="1" x14ac:dyDescent="0.3">
      <c r="B12" s="206" t="s">
        <v>107</v>
      </c>
      <c r="C12" s="87">
        <v>88</v>
      </c>
      <c r="D12" s="89">
        <v>113</v>
      </c>
      <c r="E12" s="89">
        <v>2</v>
      </c>
      <c r="F12" s="164">
        <v>0</v>
      </c>
      <c r="G12" s="168">
        <v>203</v>
      </c>
      <c r="H12" s="87">
        <v>460</v>
      </c>
      <c r="I12" s="89">
        <v>721</v>
      </c>
      <c r="J12" s="89">
        <v>13</v>
      </c>
      <c r="K12" s="164">
        <v>0</v>
      </c>
      <c r="L12" s="168">
        <v>1194</v>
      </c>
      <c r="M12" s="87">
        <v>222</v>
      </c>
      <c r="N12" s="89">
        <v>384</v>
      </c>
      <c r="O12" s="89">
        <v>15</v>
      </c>
      <c r="P12" s="89">
        <v>0</v>
      </c>
      <c r="Q12" s="168">
        <v>621</v>
      </c>
      <c r="R12" s="168">
        <v>2018</v>
      </c>
      <c r="S12" s="270"/>
    </row>
    <row r="13" spans="2:19" ht="21.95" customHeight="1" thickTop="1" thickBot="1" x14ac:dyDescent="0.3">
      <c r="B13" s="200" t="s">
        <v>108</v>
      </c>
      <c r="C13" s="201">
        <v>302</v>
      </c>
      <c r="D13" s="203">
        <v>467</v>
      </c>
      <c r="E13" s="203">
        <v>3</v>
      </c>
      <c r="F13" s="214">
        <v>0</v>
      </c>
      <c r="G13" s="215">
        <v>772</v>
      </c>
      <c r="H13" s="201">
        <v>1919</v>
      </c>
      <c r="I13" s="203">
        <v>4109</v>
      </c>
      <c r="J13" s="203">
        <v>113</v>
      </c>
      <c r="K13" s="214">
        <v>0</v>
      </c>
      <c r="L13" s="215">
        <v>6141</v>
      </c>
      <c r="M13" s="201">
        <v>915</v>
      </c>
      <c r="N13" s="203">
        <v>2106</v>
      </c>
      <c r="O13" s="203">
        <v>107</v>
      </c>
      <c r="P13" s="214">
        <v>0</v>
      </c>
      <c r="Q13" s="215">
        <v>3128</v>
      </c>
      <c r="R13" s="215">
        <v>10041</v>
      </c>
    </row>
    <row r="14" spans="2:19" ht="21.95" customHeight="1" thickTop="1" x14ac:dyDescent="0.25">
      <c r="B14" s="206" t="s">
        <v>109</v>
      </c>
      <c r="C14" s="87">
        <v>7</v>
      </c>
      <c r="D14" s="89">
        <v>36</v>
      </c>
      <c r="E14" s="89">
        <v>0</v>
      </c>
      <c r="F14" s="164">
        <v>0</v>
      </c>
      <c r="G14" s="168">
        <v>43</v>
      </c>
      <c r="H14" s="87">
        <v>86</v>
      </c>
      <c r="I14" s="89">
        <v>294</v>
      </c>
      <c r="J14" s="89">
        <v>13</v>
      </c>
      <c r="K14" s="164">
        <v>0</v>
      </c>
      <c r="L14" s="168">
        <v>393</v>
      </c>
      <c r="M14" s="87">
        <v>32</v>
      </c>
      <c r="N14" s="89">
        <v>134</v>
      </c>
      <c r="O14" s="89">
        <v>6</v>
      </c>
      <c r="P14" s="89">
        <v>0</v>
      </c>
      <c r="Q14" s="168">
        <v>172</v>
      </c>
      <c r="R14" s="168">
        <v>608</v>
      </c>
      <c r="S14" s="270"/>
    </row>
    <row r="15" spans="2:19" ht="21.95" customHeight="1" x14ac:dyDescent="0.25">
      <c r="B15" s="206" t="s">
        <v>110</v>
      </c>
      <c r="C15" s="87">
        <v>60</v>
      </c>
      <c r="D15" s="89">
        <v>161</v>
      </c>
      <c r="E15" s="89">
        <v>3</v>
      </c>
      <c r="F15" s="164">
        <v>0</v>
      </c>
      <c r="G15" s="168">
        <v>224</v>
      </c>
      <c r="H15" s="87">
        <v>416</v>
      </c>
      <c r="I15" s="89">
        <v>1579</v>
      </c>
      <c r="J15" s="89">
        <v>99</v>
      </c>
      <c r="K15" s="164">
        <v>0</v>
      </c>
      <c r="L15" s="168">
        <v>2094</v>
      </c>
      <c r="M15" s="87">
        <v>196</v>
      </c>
      <c r="N15" s="89">
        <v>649</v>
      </c>
      <c r="O15" s="89">
        <v>70</v>
      </c>
      <c r="P15" s="89">
        <v>1</v>
      </c>
      <c r="Q15" s="168">
        <v>916</v>
      </c>
      <c r="R15" s="168">
        <v>3234</v>
      </c>
      <c r="S15" s="270"/>
    </row>
    <row r="16" spans="2:19" ht="21.95" customHeight="1" x14ac:dyDescent="0.25">
      <c r="B16" s="206" t="s">
        <v>111</v>
      </c>
      <c r="C16" s="87">
        <v>70</v>
      </c>
      <c r="D16" s="89">
        <v>94</v>
      </c>
      <c r="E16" s="89">
        <v>5</v>
      </c>
      <c r="F16" s="164">
        <v>0</v>
      </c>
      <c r="G16" s="168">
        <v>169</v>
      </c>
      <c r="H16" s="87">
        <v>528</v>
      </c>
      <c r="I16" s="89">
        <v>1209</v>
      </c>
      <c r="J16" s="89">
        <v>84</v>
      </c>
      <c r="K16" s="164">
        <v>0</v>
      </c>
      <c r="L16" s="168">
        <v>1821</v>
      </c>
      <c r="M16" s="87">
        <v>238</v>
      </c>
      <c r="N16" s="89">
        <v>543</v>
      </c>
      <c r="O16" s="89">
        <v>52</v>
      </c>
      <c r="P16" s="89">
        <v>1</v>
      </c>
      <c r="Q16" s="168">
        <v>834</v>
      </c>
      <c r="R16" s="168">
        <v>2824</v>
      </c>
      <c r="S16" s="270"/>
    </row>
    <row r="17" spans="2:19" ht="21.95" customHeight="1" x14ac:dyDescent="0.25">
      <c r="B17" s="206" t="s">
        <v>112</v>
      </c>
      <c r="C17" s="87">
        <v>15</v>
      </c>
      <c r="D17" s="89">
        <v>32</v>
      </c>
      <c r="E17" s="89">
        <v>0</v>
      </c>
      <c r="F17" s="164">
        <v>0</v>
      </c>
      <c r="G17" s="168">
        <v>47</v>
      </c>
      <c r="H17" s="87">
        <v>113</v>
      </c>
      <c r="I17" s="89">
        <v>246</v>
      </c>
      <c r="J17" s="89">
        <v>9</v>
      </c>
      <c r="K17" s="164">
        <v>0</v>
      </c>
      <c r="L17" s="168">
        <v>368</v>
      </c>
      <c r="M17" s="87">
        <v>44</v>
      </c>
      <c r="N17" s="89">
        <v>110</v>
      </c>
      <c r="O17" s="89">
        <v>15</v>
      </c>
      <c r="P17" s="89">
        <v>0</v>
      </c>
      <c r="Q17" s="168">
        <v>169</v>
      </c>
      <c r="R17" s="168">
        <v>584</v>
      </c>
      <c r="S17" s="270"/>
    </row>
    <row r="18" spans="2:19" ht="21.95" customHeight="1" thickBot="1" x14ac:dyDescent="0.3">
      <c r="B18" s="206" t="s">
        <v>113</v>
      </c>
      <c r="C18" s="87">
        <v>18</v>
      </c>
      <c r="D18" s="89">
        <v>34</v>
      </c>
      <c r="E18" s="89">
        <v>0</v>
      </c>
      <c r="F18" s="164">
        <v>0</v>
      </c>
      <c r="G18" s="168">
        <v>52</v>
      </c>
      <c r="H18" s="87">
        <v>161</v>
      </c>
      <c r="I18" s="89">
        <v>432</v>
      </c>
      <c r="J18" s="89">
        <v>21</v>
      </c>
      <c r="K18" s="164">
        <v>0</v>
      </c>
      <c r="L18" s="168">
        <v>614</v>
      </c>
      <c r="M18" s="87">
        <v>81</v>
      </c>
      <c r="N18" s="89">
        <v>223</v>
      </c>
      <c r="O18" s="89">
        <v>31</v>
      </c>
      <c r="P18" s="89">
        <v>0</v>
      </c>
      <c r="Q18" s="168">
        <v>335</v>
      </c>
      <c r="R18" s="168">
        <v>1001</v>
      </c>
      <c r="S18" s="270"/>
    </row>
    <row r="19" spans="2:19" ht="21.95" customHeight="1" thickTop="1" thickBot="1" x14ac:dyDescent="0.3">
      <c r="B19" s="200" t="s">
        <v>114</v>
      </c>
      <c r="C19" s="201">
        <v>170</v>
      </c>
      <c r="D19" s="203">
        <v>357</v>
      </c>
      <c r="E19" s="203">
        <v>8</v>
      </c>
      <c r="F19" s="214">
        <v>0</v>
      </c>
      <c r="G19" s="215">
        <v>535</v>
      </c>
      <c r="H19" s="201">
        <v>1304</v>
      </c>
      <c r="I19" s="203">
        <v>3760</v>
      </c>
      <c r="J19" s="203">
        <v>226</v>
      </c>
      <c r="K19" s="214">
        <v>0</v>
      </c>
      <c r="L19" s="215">
        <v>5290</v>
      </c>
      <c r="M19" s="201">
        <v>591</v>
      </c>
      <c r="N19" s="203">
        <v>1659</v>
      </c>
      <c r="O19" s="203">
        <v>174</v>
      </c>
      <c r="P19" s="214">
        <v>2</v>
      </c>
      <c r="Q19" s="215">
        <v>2426</v>
      </c>
      <c r="R19" s="215">
        <v>8251</v>
      </c>
    </row>
    <row r="20" spans="2:19" ht="21.95" customHeight="1" thickTop="1" x14ac:dyDescent="0.25">
      <c r="B20" s="206" t="s">
        <v>115</v>
      </c>
      <c r="C20" s="87">
        <v>6</v>
      </c>
      <c r="D20" s="89">
        <v>5</v>
      </c>
      <c r="E20" s="89">
        <v>0</v>
      </c>
      <c r="F20" s="164">
        <v>0</v>
      </c>
      <c r="G20" s="168">
        <v>11</v>
      </c>
      <c r="H20" s="87">
        <v>25</v>
      </c>
      <c r="I20" s="89">
        <v>24</v>
      </c>
      <c r="J20" s="89">
        <v>4</v>
      </c>
      <c r="K20" s="164">
        <v>0</v>
      </c>
      <c r="L20" s="168">
        <v>53</v>
      </c>
      <c r="M20" s="87">
        <v>6</v>
      </c>
      <c r="N20" s="89">
        <v>10</v>
      </c>
      <c r="O20" s="89">
        <v>1</v>
      </c>
      <c r="P20" s="89">
        <v>0</v>
      </c>
      <c r="Q20" s="168">
        <v>17</v>
      </c>
      <c r="R20" s="168">
        <v>81</v>
      </c>
      <c r="S20" s="270"/>
    </row>
    <row r="21" spans="2:19" ht="21.95" customHeight="1" thickBot="1" x14ac:dyDescent="0.3">
      <c r="B21" s="206" t="s">
        <v>38</v>
      </c>
      <c r="C21" s="87">
        <v>196</v>
      </c>
      <c r="D21" s="89">
        <v>211</v>
      </c>
      <c r="E21" s="89">
        <v>1</v>
      </c>
      <c r="F21" s="164">
        <v>0</v>
      </c>
      <c r="G21" s="168">
        <v>408</v>
      </c>
      <c r="H21" s="87">
        <v>2396</v>
      </c>
      <c r="I21" s="89">
        <v>2745</v>
      </c>
      <c r="J21" s="89">
        <v>230</v>
      </c>
      <c r="K21" s="164">
        <v>0</v>
      </c>
      <c r="L21" s="168">
        <v>5371</v>
      </c>
      <c r="M21" s="87">
        <v>1291</v>
      </c>
      <c r="N21" s="89">
        <v>1743</v>
      </c>
      <c r="O21" s="89">
        <v>252</v>
      </c>
      <c r="P21" s="89">
        <v>0</v>
      </c>
      <c r="Q21" s="168">
        <v>3286</v>
      </c>
      <c r="R21" s="168">
        <v>9065</v>
      </c>
      <c r="S21" s="270"/>
    </row>
    <row r="22" spans="2:19" ht="21.95" customHeight="1" thickTop="1" thickBot="1" x14ac:dyDescent="0.3">
      <c r="B22" s="216" t="s">
        <v>117</v>
      </c>
      <c r="C22" s="98">
        <v>718</v>
      </c>
      <c r="D22" s="100">
        <v>1203</v>
      </c>
      <c r="E22" s="100">
        <v>17</v>
      </c>
      <c r="F22" s="166">
        <v>0</v>
      </c>
      <c r="G22" s="217">
        <v>1938</v>
      </c>
      <c r="H22" s="98">
        <v>6191</v>
      </c>
      <c r="I22" s="100">
        <v>12396</v>
      </c>
      <c r="J22" s="100">
        <v>686</v>
      </c>
      <c r="K22" s="166">
        <v>1</v>
      </c>
      <c r="L22" s="217">
        <v>19274</v>
      </c>
      <c r="M22" s="98">
        <v>3004</v>
      </c>
      <c r="N22" s="100">
        <v>6139</v>
      </c>
      <c r="O22" s="100">
        <v>589</v>
      </c>
      <c r="P22" s="166">
        <v>2</v>
      </c>
      <c r="Q22" s="217">
        <v>9734</v>
      </c>
      <c r="R22" s="217">
        <v>30946</v>
      </c>
      <c r="S22" s="271"/>
    </row>
    <row r="23" spans="2:19" s="81" customFormat="1" ht="21.95" customHeight="1" thickTop="1" thickBot="1" x14ac:dyDescent="0.3">
      <c r="B23" s="211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269"/>
    </row>
    <row r="24" spans="2:19" s="81" customFormat="1" ht="21.95" customHeight="1" thickTop="1" x14ac:dyDescent="0.25">
      <c r="B24" s="114" t="s">
        <v>217</v>
      </c>
      <c r="C24" s="115"/>
      <c r="D24" s="116"/>
      <c r="E24" s="133"/>
      <c r="F24" s="161"/>
      <c r="G24" s="117"/>
      <c r="H24" s="117"/>
      <c r="I24" s="117"/>
      <c r="J24" s="161"/>
      <c r="K24" s="117"/>
      <c r="L24" s="117"/>
      <c r="S24" s="269"/>
    </row>
    <row r="25" spans="2:19" s="81" customFormat="1" ht="21.95" customHeight="1" thickBot="1" x14ac:dyDescent="0.3">
      <c r="B25" s="119" t="s">
        <v>249</v>
      </c>
      <c r="C25" s="120"/>
      <c r="D25" s="121"/>
      <c r="E25" s="133"/>
      <c r="F25" s="117"/>
      <c r="G25" s="117"/>
      <c r="H25" s="117"/>
      <c r="I25" s="117"/>
      <c r="J25" s="117"/>
      <c r="K25" s="117"/>
      <c r="L25" s="117"/>
      <c r="S25" s="269"/>
    </row>
    <row r="26" spans="2:19" s="81" customFormat="1" ht="15.75" thickTop="1" x14ac:dyDescent="0.2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269"/>
    </row>
    <row r="27" spans="2:19" s="81" customFormat="1" x14ac:dyDescent="0.25">
      <c r="S27" s="269"/>
    </row>
    <row r="28" spans="2:19" s="81" customFormat="1" x14ac:dyDescent="0.25">
      <c r="S28" s="269"/>
    </row>
    <row r="29" spans="2:19" s="81" customFormat="1" x14ac:dyDescent="0.25">
      <c r="S29" s="269"/>
    </row>
    <row r="30" spans="2:19" s="81" customFormat="1" x14ac:dyDescent="0.25">
      <c r="S30" s="269"/>
    </row>
    <row r="31" spans="2:19" s="81" customFormat="1" x14ac:dyDescent="0.25">
      <c r="S31" s="269"/>
    </row>
    <row r="32" spans="2:19" s="81" customFormat="1" x14ac:dyDescent="0.25">
      <c r="S32" s="269"/>
    </row>
    <row r="33" spans="19:19" s="81" customFormat="1" x14ac:dyDescent="0.25">
      <c r="S33" s="269"/>
    </row>
    <row r="34" spans="19:19" s="81" customFormat="1" x14ac:dyDescent="0.25">
      <c r="S34" s="269"/>
    </row>
    <row r="35" spans="19:19" s="81" customFormat="1" x14ac:dyDescent="0.25">
      <c r="S35" s="269"/>
    </row>
    <row r="36" spans="19:19" s="81" customFormat="1" x14ac:dyDescent="0.25">
      <c r="S36" s="269"/>
    </row>
    <row r="37" spans="19:19" s="81" customFormat="1" x14ac:dyDescent="0.25">
      <c r="S37" s="269"/>
    </row>
    <row r="38" spans="19:19" s="81" customFormat="1" x14ac:dyDescent="0.25">
      <c r="S38" s="269"/>
    </row>
    <row r="39" spans="19:19" s="81" customFormat="1" x14ac:dyDescent="0.25">
      <c r="S39" s="269"/>
    </row>
    <row r="40" spans="19:19" s="81" customFormat="1" x14ac:dyDescent="0.25">
      <c r="S40" s="269"/>
    </row>
    <row r="41" spans="19:19" s="81" customFormat="1" x14ac:dyDescent="0.25">
      <c r="S41" s="269"/>
    </row>
    <row r="42" spans="19:19" s="81" customFormat="1" x14ac:dyDescent="0.25">
      <c r="S42" s="269"/>
    </row>
    <row r="43" spans="19:19" s="81" customFormat="1" x14ac:dyDescent="0.25">
      <c r="S43" s="269"/>
    </row>
    <row r="44" spans="19:19" s="81" customFormat="1" x14ac:dyDescent="0.25">
      <c r="S44" s="269"/>
    </row>
    <row r="45" spans="19:19" s="81" customFormat="1" x14ac:dyDescent="0.25">
      <c r="S45" s="269"/>
    </row>
    <row r="46" spans="19:19" s="81" customFormat="1" x14ac:dyDescent="0.25">
      <c r="S46" s="269"/>
    </row>
    <row r="47" spans="19:19" s="81" customFormat="1" x14ac:dyDescent="0.25">
      <c r="S47" s="269"/>
    </row>
    <row r="48" spans="19:19" s="81" customFormat="1" x14ac:dyDescent="0.25">
      <c r="S48" s="269"/>
    </row>
    <row r="49" spans="19:19" s="81" customFormat="1" x14ac:dyDescent="0.25">
      <c r="S49" s="269"/>
    </row>
    <row r="50" spans="19:19" s="81" customFormat="1" x14ac:dyDescent="0.25">
      <c r="S50" s="269"/>
    </row>
    <row r="51" spans="19:19" s="81" customFormat="1" x14ac:dyDescent="0.25">
      <c r="S51" s="269"/>
    </row>
    <row r="52" spans="19:19" s="81" customFormat="1" x14ac:dyDescent="0.25">
      <c r="S52" s="269"/>
    </row>
    <row r="53" spans="19:19" s="81" customFormat="1" x14ac:dyDescent="0.25">
      <c r="S53" s="269"/>
    </row>
    <row r="54" spans="19:19" s="81" customFormat="1" x14ac:dyDescent="0.25">
      <c r="S54" s="269"/>
    </row>
    <row r="55" spans="19:19" s="81" customFormat="1" x14ac:dyDescent="0.25">
      <c r="S55" s="269"/>
    </row>
    <row r="56" spans="19:19" s="81" customFormat="1" x14ac:dyDescent="0.25">
      <c r="S56" s="269"/>
    </row>
    <row r="57" spans="19:19" s="81" customFormat="1" x14ac:dyDescent="0.25">
      <c r="S57" s="269"/>
    </row>
    <row r="58" spans="19:19" s="81" customFormat="1" x14ac:dyDescent="0.25">
      <c r="S58" s="269"/>
    </row>
    <row r="59" spans="19:19" s="81" customFormat="1" x14ac:dyDescent="0.25">
      <c r="S59" s="269"/>
    </row>
    <row r="60" spans="19:19" s="81" customFormat="1" x14ac:dyDescent="0.25">
      <c r="S60" s="269"/>
    </row>
    <row r="61" spans="19:19" s="81" customFormat="1" x14ac:dyDescent="0.25">
      <c r="S61" s="269"/>
    </row>
    <row r="62" spans="19:19" s="81" customFormat="1" x14ac:dyDescent="0.25">
      <c r="S62" s="269"/>
    </row>
    <row r="63" spans="19:19" s="81" customFormat="1" x14ac:dyDescent="0.25">
      <c r="S63" s="269"/>
    </row>
    <row r="64" spans="19:19" s="81" customFormat="1" x14ac:dyDescent="0.25">
      <c r="S64" s="269"/>
    </row>
    <row r="65" spans="19:19" s="81" customFormat="1" x14ac:dyDescent="0.25">
      <c r="S65" s="269"/>
    </row>
    <row r="66" spans="19:19" s="81" customFormat="1" x14ac:dyDescent="0.25">
      <c r="S66" s="269"/>
    </row>
    <row r="67" spans="19:19" s="81" customFormat="1" x14ac:dyDescent="0.25">
      <c r="S67" s="269"/>
    </row>
    <row r="68" spans="19:19" s="81" customFormat="1" x14ac:dyDescent="0.25">
      <c r="S68" s="269"/>
    </row>
    <row r="69" spans="19:19" s="81" customFormat="1" x14ac:dyDescent="0.25">
      <c r="S69" s="269"/>
    </row>
    <row r="70" spans="19:19" s="81" customFormat="1" x14ac:dyDescent="0.25">
      <c r="S70" s="269"/>
    </row>
    <row r="71" spans="19:19" s="81" customFormat="1" x14ac:dyDescent="0.25">
      <c r="S71" s="269"/>
    </row>
    <row r="72" spans="19:19" s="81" customFormat="1" x14ac:dyDescent="0.25">
      <c r="S72" s="269"/>
    </row>
    <row r="73" spans="19:19" s="81" customFormat="1" x14ac:dyDescent="0.25">
      <c r="S73" s="269"/>
    </row>
    <row r="74" spans="19:19" s="81" customFormat="1" x14ac:dyDescent="0.25">
      <c r="S74" s="269"/>
    </row>
    <row r="75" spans="19:19" s="81" customFormat="1" x14ac:dyDescent="0.25">
      <c r="S75" s="269"/>
    </row>
    <row r="76" spans="19:19" s="81" customFormat="1" x14ac:dyDescent="0.25">
      <c r="S76" s="269"/>
    </row>
    <row r="77" spans="19:19" s="81" customFormat="1" x14ac:dyDescent="0.25">
      <c r="S77" s="269"/>
    </row>
    <row r="78" spans="19:19" s="81" customFormat="1" x14ac:dyDescent="0.25">
      <c r="S78" s="269"/>
    </row>
    <row r="79" spans="19:19" s="81" customFormat="1" x14ac:dyDescent="0.25">
      <c r="S79" s="269"/>
    </row>
    <row r="80" spans="19:19" s="81" customFormat="1" x14ac:dyDescent="0.25">
      <c r="S80" s="269"/>
    </row>
    <row r="81" spans="19:19" s="81" customFormat="1" x14ac:dyDescent="0.25">
      <c r="S81" s="269"/>
    </row>
    <row r="82" spans="19:19" s="81" customFormat="1" x14ac:dyDescent="0.25">
      <c r="S82" s="269"/>
    </row>
    <row r="83" spans="19:19" s="81" customFormat="1" x14ac:dyDescent="0.25">
      <c r="S83" s="269"/>
    </row>
    <row r="84" spans="19:19" s="81" customFormat="1" x14ac:dyDescent="0.25">
      <c r="S84" s="269"/>
    </row>
    <row r="85" spans="19:19" s="81" customFormat="1" x14ac:dyDescent="0.25">
      <c r="S85" s="269"/>
    </row>
    <row r="86" spans="19:19" s="81" customFormat="1" x14ac:dyDescent="0.25">
      <c r="S86" s="269"/>
    </row>
    <row r="87" spans="19:19" s="81" customFormat="1" x14ac:dyDescent="0.25">
      <c r="S87" s="269"/>
    </row>
    <row r="88" spans="19:19" s="81" customFormat="1" x14ac:dyDescent="0.25">
      <c r="S88" s="269"/>
    </row>
    <row r="89" spans="19:19" s="81" customFormat="1" x14ac:dyDescent="0.25">
      <c r="S89" s="269"/>
    </row>
    <row r="90" spans="19:19" s="81" customFormat="1" x14ac:dyDescent="0.25">
      <c r="S90" s="269"/>
    </row>
    <row r="91" spans="19:19" s="81" customFormat="1" x14ac:dyDescent="0.25">
      <c r="S91" s="269"/>
    </row>
    <row r="92" spans="19:19" s="81" customFormat="1" x14ac:dyDescent="0.25">
      <c r="S92" s="269"/>
    </row>
    <row r="93" spans="19:19" s="81" customFormat="1" x14ac:dyDescent="0.25">
      <c r="S93" s="269"/>
    </row>
    <row r="94" spans="19:19" s="81" customFormat="1" x14ac:dyDescent="0.25">
      <c r="S94" s="269"/>
    </row>
    <row r="95" spans="19:19" s="81" customFormat="1" x14ac:dyDescent="0.25">
      <c r="S95" s="269"/>
    </row>
    <row r="96" spans="19:19" s="81" customFormat="1" x14ac:dyDescent="0.25">
      <c r="S96" s="269"/>
    </row>
    <row r="97" spans="19:19" s="81" customFormat="1" x14ac:dyDescent="0.25">
      <c r="S97" s="269"/>
    </row>
    <row r="98" spans="19:19" s="81" customFormat="1" x14ac:dyDescent="0.25">
      <c r="S98" s="269"/>
    </row>
    <row r="99" spans="19:19" s="81" customFormat="1" x14ac:dyDescent="0.25">
      <c r="S99" s="269"/>
    </row>
    <row r="100" spans="19:19" s="81" customFormat="1" x14ac:dyDescent="0.25">
      <c r="S100" s="269"/>
    </row>
    <row r="101" spans="19:19" s="81" customFormat="1" x14ac:dyDescent="0.25">
      <c r="S101" s="269"/>
    </row>
    <row r="102" spans="19:19" s="81" customFormat="1" x14ac:dyDescent="0.25">
      <c r="S102" s="269"/>
    </row>
    <row r="103" spans="19:19" s="81" customFormat="1" x14ac:dyDescent="0.25">
      <c r="S103" s="269"/>
    </row>
    <row r="104" spans="19:19" s="81" customFormat="1" x14ac:dyDescent="0.25">
      <c r="S104" s="269"/>
    </row>
    <row r="105" spans="19:19" s="81" customFormat="1" x14ac:dyDescent="0.25">
      <c r="S105" s="269"/>
    </row>
    <row r="106" spans="19:19" s="81" customFormat="1" x14ac:dyDescent="0.25">
      <c r="S106" s="269"/>
    </row>
    <row r="107" spans="19:19" s="81" customFormat="1" x14ac:dyDescent="0.25">
      <c r="S107" s="269"/>
    </row>
    <row r="108" spans="19:19" s="81" customFormat="1" x14ac:dyDescent="0.25">
      <c r="S108" s="269"/>
    </row>
    <row r="109" spans="19:19" s="81" customFormat="1" x14ac:dyDescent="0.25">
      <c r="S109" s="269"/>
    </row>
    <row r="110" spans="19:19" s="81" customFormat="1" x14ac:dyDescent="0.25">
      <c r="S110" s="269"/>
    </row>
    <row r="111" spans="19:19" s="81" customFormat="1" x14ac:dyDescent="0.25">
      <c r="S111" s="269"/>
    </row>
    <row r="112" spans="19:19" s="81" customFormat="1" x14ac:dyDescent="0.25">
      <c r="S112" s="269"/>
    </row>
    <row r="113" spans="19:19" s="81" customFormat="1" x14ac:dyDescent="0.25">
      <c r="S113" s="269"/>
    </row>
    <row r="114" spans="19:19" s="81" customFormat="1" x14ac:dyDescent="0.25">
      <c r="S114" s="269"/>
    </row>
    <row r="115" spans="19:19" s="81" customFormat="1" x14ac:dyDescent="0.25">
      <c r="S115" s="269"/>
    </row>
    <row r="116" spans="19:19" s="81" customFormat="1" x14ac:dyDescent="0.25">
      <c r="S116" s="269"/>
    </row>
    <row r="117" spans="19:19" s="81" customFormat="1" x14ac:dyDescent="0.25">
      <c r="S117" s="269"/>
    </row>
    <row r="118" spans="19:19" s="81" customFormat="1" x14ac:dyDescent="0.25">
      <c r="S118" s="269"/>
    </row>
    <row r="119" spans="19:19" s="81" customFormat="1" x14ac:dyDescent="0.25">
      <c r="S119" s="269"/>
    </row>
    <row r="120" spans="19:19" s="81" customFormat="1" x14ac:dyDescent="0.25">
      <c r="S120" s="269"/>
    </row>
    <row r="121" spans="19:19" s="81" customFormat="1" x14ac:dyDescent="0.25">
      <c r="S121" s="269"/>
    </row>
    <row r="122" spans="19:19" s="81" customFormat="1" x14ac:dyDescent="0.25">
      <c r="S122" s="269"/>
    </row>
    <row r="123" spans="19:19" s="81" customFormat="1" x14ac:dyDescent="0.25">
      <c r="S123" s="269"/>
    </row>
    <row r="124" spans="19:19" s="81" customFormat="1" x14ac:dyDescent="0.25">
      <c r="S124" s="269"/>
    </row>
    <row r="125" spans="19:19" s="81" customFormat="1" x14ac:dyDescent="0.25">
      <c r="S125" s="269"/>
    </row>
    <row r="126" spans="19:19" s="81" customFormat="1" x14ac:dyDescent="0.25">
      <c r="S126" s="269"/>
    </row>
    <row r="127" spans="19:19" s="81" customFormat="1" x14ac:dyDescent="0.25">
      <c r="S127" s="269"/>
    </row>
    <row r="128" spans="19:19" s="81" customFormat="1" x14ac:dyDescent="0.25">
      <c r="S128" s="269"/>
    </row>
    <row r="129" spans="19:19" s="81" customFormat="1" x14ac:dyDescent="0.25">
      <c r="S129" s="269"/>
    </row>
    <row r="130" spans="19:19" s="81" customFormat="1" x14ac:dyDescent="0.25">
      <c r="S130" s="269"/>
    </row>
    <row r="131" spans="19:19" s="81" customFormat="1" x14ac:dyDescent="0.25">
      <c r="S131" s="269"/>
    </row>
    <row r="132" spans="19:19" s="81" customFormat="1" x14ac:dyDescent="0.25">
      <c r="S132" s="269"/>
    </row>
    <row r="133" spans="19:19" s="81" customFormat="1" x14ac:dyDescent="0.25">
      <c r="S133" s="269"/>
    </row>
    <row r="134" spans="19:19" s="81" customFormat="1" x14ac:dyDescent="0.25">
      <c r="S134" s="269"/>
    </row>
    <row r="135" spans="19:19" s="81" customFormat="1" x14ac:dyDescent="0.25">
      <c r="S135" s="269"/>
    </row>
    <row r="136" spans="19:19" s="81" customFormat="1" x14ac:dyDescent="0.25">
      <c r="S136" s="269"/>
    </row>
    <row r="137" spans="19:19" s="81" customFormat="1" x14ac:dyDescent="0.25">
      <c r="S137" s="269"/>
    </row>
    <row r="138" spans="19:19" s="81" customFormat="1" x14ac:dyDescent="0.25">
      <c r="S138" s="269"/>
    </row>
    <row r="139" spans="19:19" s="81" customFormat="1" x14ac:dyDescent="0.25">
      <c r="S139" s="269"/>
    </row>
    <row r="140" spans="19:19" s="81" customFormat="1" x14ac:dyDescent="0.25">
      <c r="S140" s="269"/>
    </row>
    <row r="141" spans="19:19" s="81" customFormat="1" x14ac:dyDescent="0.25">
      <c r="S141" s="269"/>
    </row>
    <row r="142" spans="19:19" s="81" customFormat="1" x14ac:dyDescent="0.25">
      <c r="S142" s="269"/>
    </row>
    <row r="143" spans="19:19" s="81" customFormat="1" x14ac:dyDescent="0.25">
      <c r="S143" s="269"/>
    </row>
    <row r="144" spans="19:19" s="81" customFormat="1" x14ac:dyDescent="0.25">
      <c r="S144" s="269"/>
    </row>
    <row r="145" spans="19:19" s="81" customFormat="1" x14ac:dyDescent="0.25">
      <c r="S145" s="269"/>
    </row>
    <row r="146" spans="19:19" s="81" customFormat="1" x14ac:dyDescent="0.25">
      <c r="S146" s="269"/>
    </row>
    <row r="147" spans="19:19" s="81" customFormat="1" x14ac:dyDescent="0.25">
      <c r="S147" s="269"/>
    </row>
    <row r="148" spans="19:19" s="81" customFormat="1" x14ac:dyDescent="0.25">
      <c r="S148" s="269"/>
    </row>
    <row r="149" spans="19:19" s="81" customFormat="1" x14ac:dyDescent="0.25">
      <c r="S149" s="269"/>
    </row>
    <row r="150" spans="19:19" s="81" customFormat="1" x14ac:dyDescent="0.25">
      <c r="S150" s="269"/>
    </row>
    <row r="151" spans="19:19" s="81" customFormat="1" x14ac:dyDescent="0.25">
      <c r="S151" s="269"/>
    </row>
    <row r="152" spans="19:19" s="81" customFormat="1" x14ac:dyDescent="0.25">
      <c r="S152" s="269"/>
    </row>
    <row r="153" spans="19:19" s="81" customFormat="1" x14ac:dyDescent="0.25">
      <c r="S153" s="269"/>
    </row>
    <row r="154" spans="19:19" s="81" customFormat="1" x14ac:dyDescent="0.25">
      <c r="S154" s="269"/>
    </row>
    <row r="155" spans="19:19" s="81" customFormat="1" x14ac:dyDescent="0.25">
      <c r="S155" s="269"/>
    </row>
    <row r="156" spans="19:19" s="81" customFormat="1" x14ac:dyDescent="0.25">
      <c r="S156" s="269"/>
    </row>
    <row r="157" spans="19:19" s="81" customFormat="1" x14ac:dyDescent="0.25">
      <c r="S157" s="269"/>
    </row>
    <row r="158" spans="19:19" s="81" customFormat="1" x14ac:dyDescent="0.25">
      <c r="S158" s="269"/>
    </row>
    <row r="159" spans="19:19" s="81" customFormat="1" x14ac:dyDescent="0.25">
      <c r="S159" s="269"/>
    </row>
    <row r="160" spans="19:19" s="81" customFormat="1" x14ac:dyDescent="0.25">
      <c r="S160" s="269"/>
    </row>
    <row r="161" spans="19:19" s="81" customFormat="1" x14ac:dyDescent="0.25">
      <c r="S161" s="269"/>
    </row>
    <row r="162" spans="19:19" s="81" customFormat="1" x14ac:dyDescent="0.25">
      <c r="S162" s="269"/>
    </row>
    <row r="163" spans="19:19" s="81" customFormat="1" x14ac:dyDescent="0.25">
      <c r="S163" s="269"/>
    </row>
    <row r="164" spans="19:19" s="81" customFormat="1" x14ac:dyDescent="0.25">
      <c r="S164" s="269"/>
    </row>
    <row r="165" spans="19:19" s="81" customFormat="1" x14ac:dyDescent="0.25">
      <c r="S165" s="269"/>
    </row>
    <row r="166" spans="19:19" s="81" customFormat="1" x14ac:dyDescent="0.25">
      <c r="S166" s="269"/>
    </row>
    <row r="167" spans="19:19" s="81" customFormat="1" x14ac:dyDescent="0.25">
      <c r="S167" s="269"/>
    </row>
    <row r="168" spans="19:19" s="81" customFormat="1" x14ac:dyDescent="0.25">
      <c r="S168" s="269"/>
    </row>
    <row r="169" spans="19:19" s="81" customFormat="1" x14ac:dyDescent="0.25">
      <c r="S169" s="269"/>
    </row>
    <row r="170" spans="19:19" s="81" customFormat="1" x14ac:dyDescent="0.25">
      <c r="S170" s="269"/>
    </row>
    <row r="171" spans="19:19" s="81" customFormat="1" x14ac:dyDescent="0.25">
      <c r="S171" s="269"/>
    </row>
    <row r="172" spans="19:19" s="81" customFormat="1" x14ac:dyDescent="0.25">
      <c r="S172" s="269"/>
    </row>
    <row r="173" spans="19:19" s="81" customFormat="1" x14ac:dyDescent="0.25">
      <c r="S173" s="269"/>
    </row>
    <row r="174" spans="19:19" s="81" customFormat="1" x14ac:dyDescent="0.25">
      <c r="S174" s="269"/>
    </row>
    <row r="175" spans="19:19" s="81" customFormat="1" x14ac:dyDescent="0.25">
      <c r="S175" s="269"/>
    </row>
    <row r="176" spans="19:19" s="81" customFormat="1" x14ac:dyDescent="0.25">
      <c r="S176" s="269"/>
    </row>
    <row r="177" spans="19:19" s="81" customFormat="1" x14ac:dyDescent="0.25">
      <c r="S177" s="269"/>
    </row>
    <row r="178" spans="19:19" s="81" customFormat="1" x14ac:dyDescent="0.25">
      <c r="S178" s="269"/>
    </row>
    <row r="179" spans="19:19" s="81" customFormat="1" x14ac:dyDescent="0.25">
      <c r="S179" s="269"/>
    </row>
    <row r="180" spans="19:19" s="81" customFormat="1" x14ac:dyDescent="0.25">
      <c r="S180" s="269"/>
    </row>
    <row r="181" spans="19:19" s="81" customFormat="1" x14ac:dyDescent="0.25">
      <c r="S181" s="269"/>
    </row>
    <row r="182" spans="19:19" s="81" customFormat="1" x14ac:dyDescent="0.25">
      <c r="S182" s="269"/>
    </row>
    <row r="183" spans="19:19" s="81" customFormat="1" x14ac:dyDescent="0.25">
      <c r="S183" s="269"/>
    </row>
    <row r="184" spans="19:19" s="81" customFormat="1" x14ac:dyDescent="0.25">
      <c r="S184" s="269"/>
    </row>
    <row r="185" spans="19:19" s="81" customFormat="1" x14ac:dyDescent="0.25">
      <c r="S185" s="269"/>
    </row>
    <row r="186" spans="19:19" s="81" customFormat="1" x14ac:dyDescent="0.25">
      <c r="S186" s="269"/>
    </row>
    <row r="187" spans="19:19" s="81" customFormat="1" x14ac:dyDescent="0.25">
      <c r="S187" s="269"/>
    </row>
    <row r="188" spans="19:19" s="81" customFormat="1" x14ac:dyDescent="0.25">
      <c r="S188" s="269"/>
    </row>
    <row r="189" spans="19:19" s="81" customFormat="1" x14ac:dyDescent="0.25">
      <c r="S189" s="269"/>
    </row>
    <row r="190" spans="19:19" s="81" customFormat="1" x14ac:dyDescent="0.25">
      <c r="S190" s="269"/>
    </row>
    <row r="191" spans="19:19" s="81" customFormat="1" x14ac:dyDescent="0.25">
      <c r="S191" s="269"/>
    </row>
    <row r="192" spans="19:19" s="81" customFormat="1" x14ac:dyDescent="0.25">
      <c r="S192" s="269"/>
    </row>
    <row r="193" spans="19:19" s="81" customFormat="1" x14ac:dyDescent="0.25">
      <c r="S193" s="269"/>
    </row>
    <row r="194" spans="19:19" s="81" customFormat="1" x14ac:dyDescent="0.25">
      <c r="S194" s="269"/>
    </row>
    <row r="195" spans="19:19" s="81" customFormat="1" x14ac:dyDescent="0.25">
      <c r="S195" s="269"/>
    </row>
    <row r="196" spans="19:19" s="81" customFormat="1" x14ac:dyDescent="0.25">
      <c r="S196" s="269"/>
    </row>
    <row r="197" spans="19:19" s="81" customFormat="1" x14ac:dyDescent="0.25">
      <c r="S197" s="269"/>
    </row>
    <row r="198" spans="19:19" s="81" customFormat="1" x14ac:dyDescent="0.25">
      <c r="S198" s="269"/>
    </row>
    <row r="199" spans="19:19" s="81" customFormat="1" x14ac:dyDescent="0.25">
      <c r="S199" s="269"/>
    </row>
    <row r="200" spans="19:19" s="81" customFormat="1" x14ac:dyDescent="0.25">
      <c r="S200" s="269"/>
    </row>
    <row r="201" spans="19:19" s="81" customFormat="1" x14ac:dyDescent="0.25">
      <c r="S201" s="269"/>
    </row>
    <row r="202" spans="19:19" s="81" customFormat="1" x14ac:dyDescent="0.25">
      <c r="S202" s="269"/>
    </row>
    <row r="203" spans="19:19" s="81" customFormat="1" x14ac:dyDescent="0.25">
      <c r="S203" s="269"/>
    </row>
    <row r="204" spans="19:19" s="81" customFormat="1" x14ac:dyDescent="0.25">
      <c r="S204" s="269"/>
    </row>
    <row r="205" spans="19:19" s="81" customFormat="1" x14ac:dyDescent="0.25">
      <c r="S205" s="269"/>
    </row>
    <row r="206" spans="19:19" s="81" customFormat="1" x14ac:dyDescent="0.25">
      <c r="S206" s="269"/>
    </row>
    <row r="207" spans="19:19" s="81" customFormat="1" x14ac:dyDescent="0.25">
      <c r="S207" s="269"/>
    </row>
    <row r="208" spans="19:19" s="81" customFormat="1" x14ac:dyDescent="0.25">
      <c r="S208" s="269"/>
    </row>
    <row r="209" spans="19:19" s="81" customFormat="1" x14ac:dyDescent="0.25">
      <c r="S209" s="269"/>
    </row>
    <row r="210" spans="19:19" s="81" customFormat="1" x14ac:dyDescent="0.25">
      <c r="S210" s="269"/>
    </row>
    <row r="211" spans="19:19" s="81" customFormat="1" x14ac:dyDescent="0.25">
      <c r="S211" s="269"/>
    </row>
    <row r="212" spans="19:19" s="81" customFormat="1" x14ac:dyDescent="0.25">
      <c r="S212" s="269"/>
    </row>
    <row r="213" spans="19:19" s="81" customFormat="1" x14ac:dyDescent="0.25">
      <c r="S213" s="269"/>
    </row>
    <row r="214" spans="19:19" s="81" customFormat="1" x14ac:dyDescent="0.25">
      <c r="S214" s="269"/>
    </row>
    <row r="215" spans="19:19" s="81" customFormat="1" x14ac:dyDescent="0.25">
      <c r="S215" s="269"/>
    </row>
    <row r="216" spans="19:19" s="81" customFormat="1" x14ac:dyDescent="0.25">
      <c r="S216" s="269"/>
    </row>
    <row r="217" spans="19:19" s="81" customFormat="1" x14ac:dyDescent="0.25">
      <c r="S217" s="269"/>
    </row>
    <row r="218" spans="19:19" s="81" customFormat="1" x14ac:dyDescent="0.25">
      <c r="S218" s="269"/>
    </row>
    <row r="219" spans="19:19" s="81" customFormat="1" x14ac:dyDescent="0.25">
      <c r="S219" s="269"/>
    </row>
    <row r="220" spans="19:19" s="81" customFormat="1" x14ac:dyDescent="0.25">
      <c r="S220" s="269"/>
    </row>
    <row r="221" spans="19:19" s="81" customFormat="1" x14ac:dyDescent="0.25">
      <c r="S221" s="269"/>
    </row>
    <row r="222" spans="19:19" s="81" customFormat="1" x14ac:dyDescent="0.25">
      <c r="S222" s="269"/>
    </row>
    <row r="223" spans="19:19" s="81" customFormat="1" x14ac:dyDescent="0.25">
      <c r="S223" s="269"/>
    </row>
    <row r="224" spans="19:19" s="81" customFormat="1" x14ac:dyDescent="0.25">
      <c r="S224" s="269"/>
    </row>
    <row r="225" spans="19:19" s="81" customFormat="1" x14ac:dyDescent="0.25">
      <c r="S225" s="269"/>
    </row>
    <row r="226" spans="19:19" s="81" customFormat="1" x14ac:dyDescent="0.25">
      <c r="S226" s="269"/>
    </row>
    <row r="227" spans="19:19" s="81" customFormat="1" x14ac:dyDescent="0.25">
      <c r="S227" s="269"/>
    </row>
    <row r="228" spans="19:19" s="81" customFormat="1" x14ac:dyDescent="0.25">
      <c r="S228" s="269"/>
    </row>
    <row r="229" spans="19:19" s="81" customFormat="1" x14ac:dyDescent="0.25">
      <c r="S229" s="269"/>
    </row>
    <row r="230" spans="19:19" s="81" customFormat="1" x14ac:dyDescent="0.25">
      <c r="S230" s="269"/>
    </row>
    <row r="231" spans="19:19" s="81" customFormat="1" x14ac:dyDescent="0.25">
      <c r="S231" s="269"/>
    </row>
    <row r="232" spans="19:19" s="81" customFormat="1" x14ac:dyDescent="0.25">
      <c r="S232" s="269"/>
    </row>
    <row r="233" spans="19:19" s="81" customFormat="1" x14ac:dyDescent="0.25">
      <c r="S233" s="269"/>
    </row>
    <row r="234" spans="19:19" s="81" customFormat="1" x14ac:dyDescent="0.25">
      <c r="S234" s="269"/>
    </row>
    <row r="235" spans="19:19" s="81" customFormat="1" x14ac:dyDescent="0.25">
      <c r="S235" s="269"/>
    </row>
    <row r="236" spans="19:19" s="81" customFormat="1" x14ac:dyDescent="0.25">
      <c r="S236" s="269"/>
    </row>
    <row r="237" spans="19:19" s="81" customFormat="1" x14ac:dyDescent="0.25">
      <c r="S237" s="269"/>
    </row>
    <row r="238" spans="19:19" s="81" customFormat="1" x14ac:dyDescent="0.25">
      <c r="S238" s="269"/>
    </row>
    <row r="239" spans="19:19" s="81" customFormat="1" x14ac:dyDescent="0.25">
      <c r="S239" s="269"/>
    </row>
    <row r="240" spans="19:19" s="81" customFormat="1" x14ac:dyDescent="0.25">
      <c r="S240" s="269"/>
    </row>
    <row r="241" spans="19:19" s="81" customFormat="1" x14ac:dyDescent="0.25">
      <c r="S241" s="269"/>
    </row>
    <row r="242" spans="19:19" s="81" customFormat="1" x14ac:dyDescent="0.25">
      <c r="S242" s="269"/>
    </row>
    <row r="243" spans="19:19" s="81" customFormat="1" x14ac:dyDescent="0.25">
      <c r="S243" s="269"/>
    </row>
    <row r="244" spans="19:19" s="81" customFormat="1" x14ac:dyDescent="0.25">
      <c r="S244" s="269"/>
    </row>
    <row r="245" spans="19:19" s="81" customFormat="1" x14ac:dyDescent="0.25">
      <c r="S245" s="269"/>
    </row>
    <row r="246" spans="19:19" s="81" customFormat="1" x14ac:dyDescent="0.25">
      <c r="S246" s="269"/>
    </row>
    <row r="247" spans="19:19" s="81" customFormat="1" x14ac:dyDescent="0.25">
      <c r="S247" s="269"/>
    </row>
    <row r="248" spans="19:19" s="81" customFormat="1" x14ac:dyDescent="0.25">
      <c r="S248" s="269"/>
    </row>
    <row r="249" spans="19:19" s="81" customFormat="1" x14ac:dyDescent="0.25">
      <c r="S249" s="269"/>
    </row>
    <row r="250" spans="19:19" s="81" customFormat="1" x14ac:dyDescent="0.25">
      <c r="S250" s="269"/>
    </row>
    <row r="251" spans="19:19" s="81" customFormat="1" x14ac:dyDescent="0.25">
      <c r="S251" s="269"/>
    </row>
    <row r="252" spans="19:19" s="81" customFormat="1" x14ac:dyDescent="0.25">
      <c r="S252" s="269"/>
    </row>
    <row r="253" spans="19:19" s="81" customFormat="1" x14ac:dyDescent="0.25">
      <c r="S253" s="269"/>
    </row>
    <row r="254" spans="19:19" s="81" customFormat="1" x14ac:dyDescent="0.25">
      <c r="S254" s="269"/>
    </row>
    <row r="255" spans="19:19" s="81" customFormat="1" x14ac:dyDescent="0.25">
      <c r="S255" s="269"/>
    </row>
    <row r="256" spans="19:19" s="81" customFormat="1" x14ac:dyDescent="0.25">
      <c r="S256" s="269"/>
    </row>
    <row r="257" spans="19:19" s="81" customFormat="1" x14ac:dyDescent="0.25">
      <c r="S257" s="269"/>
    </row>
    <row r="258" spans="19:19" s="81" customFormat="1" x14ac:dyDescent="0.25">
      <c r="S258" s="269"/>
    </row>
    <row r="259" spans="19:19" s="81" customFormat="1" x14ac:dyDescent="0.25">
      <c r="S259" s="269"/>
    </row>
    <row r="260" spans="19:19" s="81" customFormat="1" x14ac:dyDescent="0.25">
      <c r="S260" s="269"/>
    </row>
    <row r="261" spans="19:19" s="81" customFormat="1" x14ac:dyDescent="0.25">
      <c r="S261" s="269"/>
    </row>
    <row r="262" spans="19:19" s="81" customFormat="1" x14ac:dyDescent="0.25">
      <c r="S262" s="269"/>
    </row>
    <row r="263" spans="19:19" s="81" customFormat="1" x14ac:dyDescent="0.25">
      <c r="S263" s="269"/>
    </row>
    <row r="264" spans="19:19" s="81" customFormat="1" x14ac:dyDescent="0.25">
      <c r="S264" s="269"/>
    </row>
    <row r="265" spans="19:19" s="81" customFormat="1" x14ac:dyDescent="0.25">
      <c r="S265" s="269"/>
    </row>
    <row r="266" spans="19:19" s="81" customFormat="1" x14ac:dyDescent="0.25">
      <c r="S266" s="269"/>
    </row>
    <row r="267" spans="19:19" s="81" customFormat="1" x14ac:dyDescent="0.25">
      <c r="S267" s="269"/>
    </row>
    <row r="268" spans="19:19" s="81" customFormat="1" x14ac:dyDescent="0.25">
      <c r="S268" s="269"/>
    </row>
    <row r="269" spans="19:19" s="81" customFormat="1" x14ac:dyDescent="0.25">
      <c r="S269" s="269"/>
    </row>
    <row r="270" spans="19:19" s="81" customFormat="1" x14ac:dyDescent="0.25">
      <c r="S270" s="269"/>
    </row>
    <row r="271" spans="19:19" s="81" customFormat="1" x14ac:dyDescent="0.25">
      <c r="S271" s="269"/>
    </row>
    <row r="272" spans="19:19" s="81" customFormat="1" x14ac:dyDescent="0.25">
      <c r="S272" s="269"/>
    </row>
    <row r="273" spans="19:19" s="81" customFormat="1" x14ac:dyDescent="0.25">
      <c r="S273" s="269"/>
    </row>
    <row r="274" spans="19:19" s="81" customFormat="1" x14ac:dyDescent="0.25">
      <c r="S274" s="269"/>
    </row>
    <row r="275" spans="19:19" s="81" customFormat="1" x14ac:dyDescent="0.25">
      <c r="S275" s="269"/>
    </row>
    <row r="276" spans="19:19" s="81" customFormat="1" x14ac:dyDescent="0.25">
      <c r="S276" s="269"/>
    </row>
    <row r="277" spans="19:19" s="81" customFormat="1" x14ac:dyDescent="0.25">
      <c r="S277" s="269"/>
    </row>
    <row r="278" spans="19:19" s="81" customFormat="1" x14ac:dyDescent="0.25">
      <c r="S278" s="269"/>
    </row>
    <row r="279" spans="19:19" s="81" customFormat="1" x14ac:dyDescent="0.25">
      <c r="S279" s="269"/>
    </row>
    <row r="280" spans="19:19" s="81" customFormat="1" x14ac:dyDescent="0.25">
      <c r="S280" s="269"/>
    </row>
    <row r="281" spans="19:19" s="81" customFormat="1" x14ac:dyDescent="0.25">
      <c r="S281" s="269"/>
    </row>
    <row r="282" spans="19:19" s="81" customFormat="1" x14ac:dyDescent="0.25">
      <c r="S282" s="269"/>
    </row>
    <row r="283" spans="19:19" s="81" customFormat="1" x14ac:dyDescent="0.25">
      <c r="S283" s="269"/>
    </row>
    <row r="284" spans="19:19" s="81" customFormat="1" x14ac:dyDescent="0.25">
      <c r="S284" s="269"/>
    </row>
    <row r="285" spans="19:19" s="81" customFormat="1" x14ac:dyDescent="0.25">
      <c r="S285" s="269"/>
    </row>
    <row r="286" spans="19:19" s="81" customFormat="1" x14ac:dyDescent="0.25">
      <c r="S286" s="269"/>
    </row>
    <row r="287" spans="19:19" s="81" customFormat="1" x14ac:dyDescent="0.25">
      <c r="S287" s="269"/>
    </row>
    <row r="288" spans="19:19" s="81" customFormat="1" x14ac:dyDescent="0.25">
      <c r="S288" s="269"/>
    </row>
    <row r="289" spans="19:19" s="81" customFormat="1" x14ac:dyDescent="0.25">
      <c r="S289" s="269"/>
    </row>
    <row r="290" spans="19:19" s="81" customFormat="1" x14ac:dyDescent="0.25">
      <c r="S290" s="269"/>
    </row>
    <row r="291" spans="19:19" s="81" customFormat="1" x14ac:dyDescent="0.25">
      <c r="S291" s="269"/>
    </row>
    <row r="292" spans="19:19" s="81" customFormat="1" x14ac:dyDescent="0.25">
      <c r="S292" s="269"/>
    </row>
    <row r="293" spans="19:19" s="81" customFormat="1" x14ac:dyDescent="0.25">
      <c r="S293" s="269"/>
    </row>
    <row r="294" spans="19:19" s="81" customFormat="1" x14ac:dyDescent="0.25">
      <c r="S294" s="269"/>
    </row>
    <row r="295" spans="19:19" s="81" customFormat="1" x14ac:dyDescent="0.25">
      <c r="S295" s="269"/>
    </row>
    <row r="296" spans="19:19" s="81" customFormat="1" x14ac:dyDescent="0.25">
      <c r="S296" s="269"/>
    </row>
    <row r="297" spans="19:19" s="81" customFormat="1" x14ac:dyDescent="0.25">
      <c r="S297" s="269"/>
    </row>
    <row r="298" spans="19:19" s="81" customFormat="1" x14ac:dyDescent="0.25">
      <c r="S298" s="269"/>
    </row>
    <row r="299" spans="19:19" s="81" customFormat="1" x14ac:dyDescent="0.25">
      <c r="S299" s="269"/>
    </row>
    <row r="300" spans="19:19" s="81" customFormat="1" x14ac:dyDescent="0.25">
      <c r="S300" s="269"/>
    </row>
    <row r="301" spans="19:19" s="81" customFormat="1" x14ac:dyDescent="0.25">
      <c r="S301" s="269"/>
    </row>
    <row r="302" spans="19:19" s="81" customFormat="1" x14ac:dyDescent="0.25">
      <c r="S302" s="269"/>
    </row>
    <row r="303" spans="19:19" s="81" customFormat="1" x14ac:dyDescent="0.25">
      <c r="S303" s="269"/>
    </row>
    <row r="304" spans="19:19" s="81" customFormat="1" x14ac:dyDescent="0.25">
      <c r="S304" s="269"/>
    </row>
    <row r="305" spans="19:19" s="81" customFormat="1" x14ac:dyDescent="0.25">
      <c r="S305" s="269"/>
    </row>
    <row r="306" spans="19:19" s="81" customFormat="1" x14ac:dyDescent="0.25">
      <c r="S306" s="269"/>
    </row>
    <row r="307" spans="19:19" s="81" customFormat="1" x14ac:dyDescent="0.25">
      <c r="S307" s="269"/>
    </row>
    <row r="308" spans="19:19" s="81" customFormat="1" x14ac:dyDescent="0.25">
      <c r="S308" s="269"/>
    </row>
    <row r="309" spans="19:19" s="81" customFormat="1" x14ac:dyDescent="0.25">
      <c r="S309" s="269"/>
    </row>
    <row r="310" spans="19:19" s="81" customFormat="1" x14ac:dyDescent="0.25">
      <c r="S310" s="269"/>
    </row>
    <row r="311" spans="19:19" s="81" customFormat="1" x14ac:dyDescent="0.25">
      <c r="S311" s="269"/>
    </row>
    <row r="312" spans="19:19" s="81" customFormat="1" x14ac:dyDescent="0.25">
      <c r="S312" s="269"/>
    </row>
    <row r="313" spans="19:19" s="81" customFormat="1" x14ac:dyDescent="0.25">
      <c r="S313" s="269"/>
    </row>
    <row r="314" spans="19:19" s="81" customFormat="1" x14ac:dyDescent="0.25">
      <c r="S314" s="269"/>
    </row>
    <row r="315" spans="19:19" s="81" customFormat="1" x14ac:dyDescent="0.25">
      <c r="S315" s="269"/>
    </row>
    <row r="316" spans="19:19" s="81" customFormat="1" x14ac:dyDescent="0.25">
      <c r="S316" s="269"/>
    </row>
    <row r="317" spans="19:19" s="81" customFormat="1" x14ac:dyDescent="0.25">
      <c r="S317" s="269"/>
    </row>
    <row r="318" spans="19:19" s="81" customFormat="1" x14ac:dyDescent="0.25">
      <c r="S318" s="269"/>
    </row>
    <row r="319" spans="19:19" s="81" customFormat="1" x14ac:dyDescent="0.25">
      <c r="S319" s="269"/>
    </row>
    <row r="320" spans="19:19" s="81" customFormat="1" x14ac:dyDescent="0.25">
      <c r="S320" s="269"/>
    </row>
    <row r="321" spans="19:19" s="81" customFormat="1" x14ac:dyDescent="0.25">
      <c r="S321" s="269"/>
    </row>
    <row r="322" spans="19:19" s="81" customFormat="1" x14ac:dyDescent="0.25">
      <c r="S322" s="269"/>
    </row>
    <row r="323" spans="19:19" s="81" customFormat="1" x14ac:dyDescent="0.25">
      <c r="S323" s="269"/>
    </row>
    <row r="324" spans="19:19" s="81" customFormat="1" x14ac:dyDescent="0.25">
      <c r="S324" s="269"/>
    </row>
    <row r="325" spans="19:19" s="81" customFormat="1" x14ac:dyDescent="0.25">
      <c r="S325" s="269"/>
    </row>
    <row r="326" spans="19:19" s="81" customFormat="1" x14ac:dyDescent="0.25">
      <c r="S326" s="269"/>
    </row>
    <row r="327" spans="19:19" s="81" customFormat="1" x14ac:dyDescent="0.25">
      <c r="S327" s="269"/>
    </row>
    <row r="328" spans="19:19" s="81" customFormat="1" x14ac:dyDescent="0.25">
      <c r="S328" s="269"/>
    </row>
    <row r="329" spans="19:19" s="81" customFormat="1" x14ac:dyDescent="0.25">
      <c r="S329" s="269"/>
    </row>
    <row r="330" spans="19:19" s="81" customFormat="1" x14ac:dyDescent="0.25">
      <c r="S330" s="269"/>
    </row>
    <row r="331" spans="19:19" s="81" customFormat="1" x14ac:dyDescent="0.25">
      <c r="S331" s="269"/>
    </row>
    <row r="332" spans="19:19" s="81" customFormat="1" x14ac:dyDescent="0.25">
      <c r="S332" s="269"/>
    </row>
    <row r="333" spans="19:19" s="81" customFormat="1" x14ac:dyDescent="0.25">
      <c r="S333" s="269"/>
    </row>
    <row r="334" spans="19:19" s="81" customFormat="1" x14ac:dyDescent="0.25">
      <c r="S334" s="269"/>
    </row>
    <row r="335" spans="19:19" s="81" customFormat="1" x14ac:dyDescent="0.25">
      <c r="S335" s="269"/>
    </row>
    <row r="336" spans="19:19" s="81" customFormat="1" x14ac:dyDescent="0.25">
      <c r="S336" s="269"/>
    </row>
    <row r="337" spans="19:19" s="81" customFormat="1" x14ac:dyDescent="0.25">
      <c r="S337" s="269"/>
    </row>
    <row r="338" spans="19:19" s="81" customFormat="1" x14ac:dyDescent="0.25">
      <c r="S338" s="269"/>
    </row>
    <row r="339" spans="19:19" s="81" customFormat="1" x14ac:dyDescent="0.25">
      <c r="S339" s="269"/>
    </row>
    <row r="340" spans="19:19" s="81" customFormat="1" x14ac:dyDescent="0.25">
      <c r="S340" s="269"/>
    </row>
    <row r="341" spans="19:19" s="81" customFormat="1" x14ac:dyDescent="0.25">
      <c r="S341" s="269"/>
    </row>
    <row r="342" spans="19:19" s="81" customFormat="1" x14ac:dyDescent="0.25">
      <c r="S342" s="269"/>
    </row>
    <row r="343" spans="19:19" s="81" customFormat="1" x14ac:dyDescent="0.25">
      <c r="S343" s="269"/>
    </row>
    <row r="344" spans="19:19" s="81" customFormat="1" x14ac:dyDescent="0.25">
      <c r="S344" s="269"/>
    </row>
    <row r="345" spans="19:19" s="81" customFormat="1" x14ac:dyDescent="0.25">
      <c r="S345" s="269"/>
    </row>
    <row r="346" spans="19:19" s="81" customFormat="1" x14ac:dyDescent="0.25">
      <c r="S346" s="269"/>
    </row>
    <row r="347" spans="19:19" s="81" customFormat="1" x14ac:dyDescent="0.25">
      <c r="S347" s="269"/>
    </row>
    <row r="348" spans="19:19" s="81" customFormat="1" x14ac:dyDescent="0.25">
      <c r="S348" s="269"/>
    </row>
    <row r="349" spans="19:19" s="81" customFormat="1" x14ac:dyDescent="0.25">
      <c r="S349" s="269"/>
    </row>
    <row r="350" spans="19:19" s="81" customFormat="1" x14ac:dyDescent="0.25">
      <c r="S350" s="269"/>
    </row>
    <row r="351" spans="19:19" s="81" customFormat="1" x14ac:dyDescent="0.25">
      <c r="S351" s="269"/>
    </row>
    <row r="352" spans="19:19" s="81" customFormat="1" x14ac:dyDescent="0.25">
      <c r="S352" s="269"/>
    </row>
    <row r="353" spans="19:19" s="81" customFormat="1" x14ac:dyDescent="0.25">
      <c r="S353" s="269"/>
    </row>
    <row r="354" spans="19:19" s="81" customFormat="1" x14ac:dyDescent="0.25">
      <c r="S354" s="269"/>
    </row>
    <row r="355" spans="19:19" s="81" customFormat="1" x14ac:dyDescent="0.25">
      <c r="S355" s="269"/>
    </row>
    <row r="356" spans="19:19" s="81" customFormat="1" x14ac:dyDescent="0.25">
      <c r="S356" s="269"/>
    </row>
    <row r="357" spans="19:19" s="81" customFormat="1" x14ac:dyDescent="0.25">
      <c r="S357" s="269"/>
    </row>
    <row r="358" spans="19:19" s="81" customFormat="1" x14ac:dyDescent="0.25">
      <c r="S358" s="269"/>
    </row>
    <row r="359" spans="19:19" s="81" customFormat="1" x14ac:dyDescent="0.25">
      <c r="S359" s="269"/>
    </row>
    <row r="360" spans="19:19" s="81" customFormat="1" x14ac:dyDescent="0.25">
      <c r="S360" s="269"/>
    </row>
    <row r="361" spans="19:19" s="81" customFormat="1" x14ac:dyDescent="0.25">
      <c r="S361" s="269"/>
    </row>
    <row r="362" spans="19:19" s="81" customFormat="1" x14ac:dyDescent="0.25">
      <c r="S362" s="269"/>
    </row>
    <row r="363" spans="19:19" s="81" customFormat="1" x14ac:dyDescent="0.25">
      <c r="S363" s="269"/>
    </row>
    <row r="364" spans="19:19" s="81" customFormat="1" x14ac:dyDescent="0.25">
      <c r="S364" s="269"/>
    </row>
    <row r="365" spans="19:19" s="81" customFormat="1" x14ac:dyDescent="0.25">
      <c r="S365" s="269"/>
    </row>
    <row r="366" spans="19:19" s="81" customFormat="1" x14ac:dyDescent="0.25">
      <c r="S366" s="269"/>
    </row>
    <row r="367" spans="19:19" s="81" customFormat="1" x14ac:dyDescent="0.25">
      <c r="S367" s="269"/>
    </row>
    <row r="368" spans="19:19" s="81" customFormat="1" x14ac:dyDescent="0.25">
      <c r="S368" s="269"/>
    </row>
    <row r="369" spans="19:19" s="81" customFormat="1" x14ac:dyDescent="0.25">
      <c r="S369" s="269"/>
    </row>
    <row r="370" spans="19:19" s="81" customFormat="1" x14ac:dyDescent="0.25">
      <c r="S370" s="269"/>
    </row>
    <row r="371" spans="19:19" s="81" customFormat="1" x14ac:dyDescent="0.25">
      <c r="S371" s="269"/>
    </row>
    <row r="372" spans="19:19" s="81" customFormat="1" x14ac:dyDescent="0.25">
      <c r="S372" s="269"/>
    </row>
    <row r="373" spans="19:19" s="81" customFormat="1" x14ac:dyDescent="0.25">
      <c r="S373" s="269"/>
    </row>
    <row r="374" spans="19:19" s="81" customFormat="1" x14ac:dyDescent="0.25">
      <c r="S374" s="269"/>
    </row>
    <row r="375" spans="19:19" s="81" customFormat="1" x14ac:dyDescent="0.25">
      <c r="S375" s="269"/>
    </row>
    <row r="376" spans="19:19" s="81" customFormat="1" x14ac:dyDescent="0.25">
      <c r="S376" s="269"/>
    </row>
    <row r="377" spans="19:19" s="81" customFormat="1" x14ac:dyDescent="0.25">
      <c r="S377" s="269"/>
    </row>
    <row r="378" spans="19:19" s="81" customFormat="1" x14ac:dyDescent="0.25">
      <c r="S378" s="269"/>
    </row>
    <row r="379" spans="19:19" s="81" customFormat="1" x14ac:dyDescent="0.25">
      <c r="S379" s="269"/>
    </row>
    <row r="380" spans="19:19" s="81" customFormat="1" x14ac:dyDescent="0.25">
      <c r="S380" s="269"/>
    </row>
    <row r="381" spans="19:19" s="81" customFormat="1" x14ac:dyDescent="0.25">
      <c r="S381" s="269"/>
    </row>
    <row r="382" spans="19:19" s="81" customFormat="1" x14ac:dyDescent="0.25">
      <c r="S382" s="269"/>
    </row>
    <row r="383" spans="19:19" s="81" customFormat="1" x14ac:dyDescent="0.25">
      <c r="S383" s="269"/>
    </row>
    <row r="384" spans="19:19" s="81" customFormat="1" x14ac:dyDescent="0.25">
      <c r="S384" s="269"/>
    </row>
    <row r="385" spans="19:19" s="81" customFormat="1" x14ac:dyDescent="0.25">
      <c r="S385" s="269"/>
    </row>
    <row r="386" spans="19:19" s="81" customFormat="1" x14ac:dyDescent="0.25">
      <c r="S386" s="269"/>
    </row>
    <row r="387" spans="19:19" s="81" customFormat="1" x14ac:dyDescent="0.25">
      <c r="S387" s="269"/>
    </row>
    <row r="388" spans="19:19" s="81" customFormat="1" x14ac:dyDescent="0.25">
      <c r="S388" s="269"/>
    </row>
    <row r="389" spans="19:19" s="81" customFormat="1" x14ac:dyDescent="0.25">
      <c r="S389" s="269"/>
    </row>
    <row r="390" spans="19:19" s="81" customFormat="1" x14ac:dyDescent="0.25">
      <c r="S390" s="269"/>
    </row>
    <row r="391" spans="19:19" s="81" customFormat="1" x14ac:dyDescent="0.25">
      <c r="S391" s="269"/>
    </row>
    <row r="392" spans="19:19" s="81" customFormat="1" x14ac:dyDescent="0.25">
      <c r="S392" s="269"/>
    </row>
    <row r="393" spans="19:19" s="81" customFormat="1" x14ac:dyDescent="0.25">
      <c r="S393" s="269"/>
    </row>
    <row r="394" spans="19:19" s="81" customFormat="1" x14ac:dyDescent="0.25">
      <c r="S394" s="269"/>
    </row>
    <row r="395" spans="19:19" s="81" customFormat="1" x14ac:dyDescent="0.25">
      <c r="S395" s="269"/>
    </row>
    <row r="396" spans="19:19" s="81" customFormat="1" x14ac:dyDescent="0.25">
      <c r="S396" s="269"/>
    </row>
    <row r="397" spans="19:19" s="81" customFormat="1" x14ac:dyDescent="0.25">
      <c r="S397" s="269"/>
    </row>
    <row r="398" spans="19:19" s="81" customFormat="1" x14ac:dyDescent="0.25">
      <c r="S398" s="269"/>
    </row>
    <row r="399" spans="19:19" s="81" customFormat="1" x14ac:dyDescent="0.25">
      <c r="S399" s="269"/>
    </row>
    <row r="400" spans="19:19" s="81" customFormat="1" x14ac:dyDescent="0.25">
      <c r="S400" s="269"/>
    </row>
    <row r="401" spans="19:19" s="81" customFormat="1" x14ac:dyDescent="0.25">
      <c r="S401" s="269"/>
    </row>
    <row r="402" spans="19:19" s="81" customFormat="1" x14ac:dyDescent="0.25">
      <c r="S402" s="269"/>
    </row>
    <row r="403" spans="19:19" s="81" customFormat="1" x14ac:dyDescent="0.25">
      <c r="S403" s="269"/>
    </row>
    <row r="404" spans="19:19" s="81" customFormat="1" x14ac:dyDescent="0.25">
      <c r="S404" s="269"/>
    </row>
    <row r="405" spans="19:19" s="81" customFormat="1" x14ac:dyDescent="0.25">
      <c r="S405" s="269"/>
    </row>
    <row r="406" spans="19:19" s="81" customFormat="1" x14ac:dyDescent="0.25">
      <c r="S406" s="269"/>
    </row>
    <row r="407" spans="19:19" s="81" customFormat="1" x14ac:dyDescent="0.25">
      <c r="S407" s="269"/>
    </row>
    <row r="408" spans="19:19" s="81" customFormat="1" x14ac:dyDescent="0.25">
      <c r="S408" s="269"/>
    </row>
    <row r="409" spans="19:19" s="81" customFormat="1" x14ac:dyDescent="0.25">
      <c r="S409" s="269"/>
    </row>
    <row r="410" spans="19:19" s="81" customFormat="1" x14ac:dyDescent="0.25">
      <c r="S410" s="269"/>
    </row>
    <row r="411" spans="19:19" s="81" customFormat="1" x14ac:dyDescent="0.25">
      <c r="S411" s="269"/>
    </row>
    <row r="412" spans="19:19" s="81" customFormat="1" x14ac:dyDescent="0.25">
      <c r="S412" s="269"/>
    </row>
    <row r="413" spans="19:19" s="81" customFormat="1" x14ac:dyDescent="0.25">
      <c r="S413" s="269"/>
    </row>
    <row r="414" spans="19:19" s="81" customFormat="1" x14ac:dyDescent="0.25">
      <c r="S414" s="269"/>
    </row>
    <row r="415" spans="19:19" s="81" customFormat="1" x14ac:dyDescent="0.25">
      <c r="S415" s="269"/>
    </row>
    <row r="416" spans="19:19" s="81" customFormat="1" x14ac:dyDescent="0.25">
      <c r="S416" s="269"/>
    </row>
    <row r="417" spans="19:19" s="81" customFormat="1" x14ac:dyDescent="0.25">
      <c r="S417" s="269"/>
    </row>
    <row r="418" spans="19:19" s="81" customFormat="1" x14ac:dyDescent="0.25">
      <c r="S418" s="269"/>
    </row>
    <row r="419" spans="19:19" s="81" customFormat="1" x14ac:dyDescent="0.25">
      <c r="S419" s="269"/>
    </row>
    <row r="420" spans="19:19" s="81" customFormat="1" x14ac:dyDescent="0.25">
      <c r="S420" s="269"/>
    </row>
    <row r="421" spans="19:19" s="81" customFormat="1" x14ac:dyDescent="0.25">
      <c r="S421" s="269"/>
    </row>
    <row r="422" spans="19:19" s="81" customFormat="1" x14ac:dyDescent="0.25">
      <c r="S422" s="269"/>
    </row>
    <row r="423" spans="19:19" s="81" customFormat="1" x14ac:dyDescent="0.25">
      <c r="S423" s="269"/>
    </row>
    <row r="424" spans="19:19" s="81" customFormat="1" x14ac:dyDescent="0.25">
      <c r="S424" s="269"/>
    </row>
    <row r="425" spans="19:19" s="81" customFormat="1" x14ac:dyDescent="0.25">
      <c r="S425" s="269"/>
    </row>
    <row r="426" spans="19:19" s="81" customFormat="1" x14ac:dyDescent="0.25">
      <c r="S426" s="269"/>
    </row>
    <row r="427" spans="19:19" s="81" customFormat="1" x14ac:dyDescent="0.25">
      <c r="S427" s="269"/>
    </row>
    <row r="428" spans="19:19" s="81" customFormat="1" x14ac:dyDescent="0.25">
      <c r="S428" s="269"/>
    </row>
    <row r="429" spans="19:19" s="81" customFormat="1" x14ac:dyDescent="0.25">
      <c r="S429" s="269"/>
    </row>
    <row r="430" spans="19:19" s="81" customFormat="1" x14ac:dyDescent="0.25">
      <c r="S430" s="269"/>
    </row>
    <row r="431" spans="19:19" s="81" customFormat="1" x14ac:dyDescent="0.25">
      <c r="S431" s="269"/>
    </row>
    <row r="432" spans="19:19" s="81" customFormat="1" x14ac:dyDescent="0.25">
      <c r="S432" s="269"/>
    </row>
    <row r="433" spans="19:19" s="81" customFormat="1" x14ac:dyDescent="0.25">
      <c r="S433" s="269"/>
    </row>
    <row r="434" spans="19:19" s="81" customFormat="1" x14ac:dyDescent="0.25">
      <c r="S434" s="269"/>
    </row>
    <row r="435" spans="19:19" s="81" customFormat="1" x14ac:dyDescent="0.25">
      <c r="S435" s="269"/>
    </row>
    <row r="436" spans="19:19" s="81" customFormat="1" x14ac:dyDescent="0.25">
      <c r="S436" s="269"/>
    </row>
    <row r="437" spans="19:19" s="81" customFormat="1" x14ac:dyDescent="0.25">
      <c r="S437" s="269"/>
    </row>
    <row r="438" spans="19:19" s="81" customFormat="1" x14ac:dyDescent="0.25">
      <c r="S438" s="269"/>
    </row>
    <row r="439" spans="19:19" s="81" customFormat="1" x14ac:dyDescent="0.25">
      <c r="S439" s="269"/>
    </row>
    <row r="440" spans="19:19" s="81" customFormat="1" x14ac:dyDescent="0.25">
      <c r="S440" s="269"/>
    </row>
    <row r="441" spans="19:19" s="81" customFormat="1" x14ac:dyDescent="0.25">
      <c r="S441" s="269"/>
    </row>
    <row r="442" spans="19:19" s="81" customFormat="1" x14ac:dyDescent="0.25">
      <c r="S442" s="269"/>
    </row>
    <row r="443" spans="19:19" s="81" customFormat="1" x14ac:dyDescent="0.25">
      <c r="S443" s="269"/>
    </row>
    <row r="444" spans="19:19" s="81" customFormat="1" x14ac:dyDescent="0.25">
      <c r="S444" s="269"/>
    </row>
    <row r="445" spans="19:19" s="81" customFormat="1" x14ac:dyDescent="0.25">
      <c r="S445" s="269"/>
    </row>
    <row r="446" spans="19:19" s="81" customFormat="1" x14ac:dyDescent="0.25">
      <c r="S446" s="269"/>
    </row>
    <row r="447" spans="19:19" s="81" customFormat="1" x14ac:dyDescent="0.25">
      <c r="S447" s="269"/>
    </row>
    <row r="448" spans="19:19" s="81" customFormat="1" x14ac:dyDescent="0.25">
      <c r="S448" s="269"/>
    </row>
    <row r="449" spans="19:19" s="81" customFormat="1" x14ac:dyDescent="0.25">
      <c r="S449" s="269"/>
    </row>
    <row r="450" spans="19:19" s="81" customFormat="1" x14ac:dyDescent="0.25">
      <c r="S450" s="269"/>
    </row>
    <row r="451" spans="19:19" s="81" customFormat="1" x14ac:dyDescent="0.25">
      <c r="S451" s="269"/>
    </row>
    <row r="452" spans="19:19" s="81" customFormat="1" x14ac:dyDescent="0.25">
      <c r="S452" s="269"/>
    </row>
    <row r="453" spans="19:19" s="81" customFormat="1" x14ac:dyDescent="0.25">
      <c r="S453" s="269"/>
    </row>
    <row r="454" spans="19:19" s="81" customFormat="1" x14ac:dyDescent="0.25">
      <c r="S454" s="269"/>
    </row>
    <row r="455" spans="19:19" s="81" customFormat="1" x14ac:dyDescent="0.25">
      <c r="S455" s="269"/>
    </row>
    <row r="456" spans="19:19" s="81" customFormat="1" x14ac:dyDescent="0.25">
      <c r="S456" s="269"/>
    </row>
    <row r="457" spans="19:19" s="81" customFormat="1" x14ac:dyDescent="0.25">
      <c r="S457" s="269"/>
    </row>
    <row r="458" spans="19:19" s="81" customFormat="1" x14ac:dyDescent="0.25">
      <c r="S458" s="269"/>
    </row>
    <row r="459" spans="19:19" s="81" customFormat="1" x14ac:dyDescent="0.25">
      <c r="S459" s="269"/>
    </row>
    <row r="460" spans="19:19" s="81" customFormat="1" x14ac:dyDescent="0.25">
      <c r="S460" s="269"/>
    </row>
    <row r="461" spans="19:19" s="81" customFormat="1" x14ac:dyDescent="0.25">
      <c r="S461" s="269"/>
    </row>
    <row r="462" spans="19:19" s="81" customFormat="1" x14ac:dyDescent="0.25">
      <c r="S462" s="269"/>
    </row>
    <row r="463" spans="19:19" s="81" customFormat="1" x14ac:dyDescent="0.25">
      <c r="S463" s="269"/>
    </row>
    <row r="464" spans="19:19" s="81" customFormat="1" x14ac:dyDescent="0.25">
      <c r="S464" s="269"/>
    </row>
    <row r="465" spans="19:19" s="81" customFormat="1" x14ac:dyDescent="0.25">
      <c r="S465" s="269"/>
    </row>
    <row r="466" spans="19:19" s="81" customFormat="1" x14ac:dyDescent="0.25">
      <c r="S466" s="269"/>
    </row>
    <row r="467" spans="19:19" s="81" customFormat="1" x14ac:dyDescent="0.25">
      <c r="S467" s="269"/>
    </row>
    <row r="468" spans="19:19" s="81" customFormat="1" x14ac:dyDescent="0.25">
      <c r="S468" s="269"/>
    </row>
    <row r="469" spans="19:19" s="81" customFormat="1" x14ac:dyDescent="0.25">
      <c r="S469" s="269"/>
    </row>
    <row r="470" spans="19:19" s="81" customFormat="1" x14ac:dyDescent="0.25">
      <c r="S470" s="269"/>
    </row>
    <row r="471" spans="19:19" s="81" customFormat="1" x14ac:dyDescent="0.25">
      <c r="S471" s="269"/>
    </row>
    <row r="472" spans="19:19" s="81" customFormat="1" x14ac:dyDescent="0.25">
      <c r="S472" s="269"/>
    </row>
    <row r="473" spans="19:19" s="81" customFormat="1" x14ac:dyDescent="0.25">
      <c r="S473" s="269"/>
    </row>
    <row r="474" spans="19:19" s="81" customFormat="1" x14ac:dyDescent="0.25">
      <c r="S474" s="269"/>
    </row>
    <row r="475" spans="19:19" s="81" customFormat="1" x14ac:dyDescent="0.25">
      <c r="S475" s="269"/>
    </row>
    <row r="476" spans="19:19" s="81" customFormat="1" x14ac:dyDescent="0.25">
      <c r="S476" s="269"/>
    </row>
    <row r="477" spans="19:19" s="81" customFormat="1" x14ac:dyDescent="0.25">
      <c r="S477" s="269"/>
    </row>
    <row r="478" spans="19:19" s="81" customFormat="1" x14ac:dyDescent="0.25">
      <c r="S478" s="269"/>
    </row>
    <row r="479" spans="19:19" s="81" customFormat="1" x14ac:dyDescent="0.25">
      <c r="S479" s="269"/>
    </row>
    <row r="480" spans="19:19" s="81" customFormat="1" x14ac:dyDescent="0.25">
      <c r="S480" s="269"/>
    </row>
    <row r="481" spans="19:19" s="81" customFormat="1" x14ac:dyDescent="0.25">
      <c r="S481" s="269"/>
    </row>
    <row r="482" spans="19:19" s="81" customFormat="1" x14ac:dyDescent="0.25">
      <c r="S482" s="269"/>
    </row>
    <row r="483" spans="19:19" s="81" customFormat="1" x14ac:dyDescent="0.25">
      <c r="S483" s="269"/>
    </row>
    <row r="484" spans="19:19" s="81" customFormat="1" x14ac:dyDescent="0.25">
      <c r="S484" s="269"/>
    </row>
    <row r="485" spans="19:19" s="81" customFormat="1" x14ac:dyDescent="0.25">
      <c r="S485" s="269"/>
    </row>
    <row r="486" spans="19:19" s="81" customFormat="1" x14ac:dyDescent="0.25">
      <c r="S486" s="269"/>
    </row>
    <row r="487" spans="19:19" s="81" customFormat="1" x14ac:dyDescent="0.25">
      <c r="S487" s="269"/>
    </row>
    <row r="488" spans="19:19" s="81" customFormat="1" x14ac:dyDescent="0.25">
      <c r="S488" s="269"/>
    </row>
    <row r="489" spans="19:19" s="81" customFormat="1" x14ac:dyDescent="0.25">
      <c r="S489" s="269"/>
    </row>
    <row r="490" spans="19:19" s="81" customFormat="1" x14ac:dyDescent="0.25">
      <c r="S490" s="269"/>
    </row>
    <row r="491" spans="19:19" s="81" customFormat="1" x14ac:dyDescent="0.25">
      <c r="S491" s="269"/>
    </row>
    <row r="492" spans="19:19" s="81" customFormat="1" x14ac:dyDescent="0.25">
      <c r="S492" s="269"/>
    </row>
    <row r="493" spans="19:19" s="81" customFormat="1" x14ac:dyDescent="0.25">
      <c r="S493" s="269"/>
    </row>
    <row r="494" spans="19:19" s="81" customFormat="1" x14ac:dyDescent="0.25">
      <c r="S494" s="269"/>
    </row>
    <row r="495" spans="19:19" s="81" customFormat="1" x14ac:dyDescent="0.25">
      <c r="S495" s="269"/>
    </row>
    <row r="496" spans="19:19" s="81" customFormat="1" x14ac:dyDescent="0.25">
      <c r="S496" s="269"/>
    </row>
    <row r="497" spans="19:19" s="81" customFormat="1" x14ac:dyDescent="0.25">
      <c r="S497" s="269"/>
    </row>
    <row r="498" spans="19:19" s="81" customFormat="1" x14ac:dyDescent="0.25">
      <c r="S498" s="269"/>
    </row>
    <row r="499" spans="19:19" s="81" customFormat="1" x14ac:dyDescent="0.25">
      <c r="S499" s="269"/>
    </row>
    <row r="500" spans="19:19" s="81" customFormat="1" x14ac:dyDescent="0.25">
      <c r="S500" s="269"/>
    </row>
    <row r="501" spans="19:19" s="81" customFormat="1" x14ac:dyDescent="0.25">
      <c r="S501" s="269"/>
    </row>
    <row r="502" spans="19:19" s="81" customFormat="1" x14ac:dyDescent="0.25">
      <c r="S502" s="269"/>
    </row>
    <row r="503" spans="19:19" s="81" customFormat="1" x14ac:dyDescent="0.25">
      <c r="S503" s="269"/>
    </row>
    <row r="504" spans="19:19" s="81" customFormat="1" x14ac:dyDescent="0.25">
      <c r="S504" s="269"/>
    </row>
    <row r="505" spans="19:19" s="81" customFormat="1" x14ac:dyDescent="0.25">
      <c r="S505" s="269"/>
    </row>
    <row r="506" spans="19:19" s="81" customFormat="1" x14ac:dyDescent="0.25">
      <c r="S506" s="269"/>
    </row>
    <row r="507" spans="19:19" s="81" customFormat="1" x14ac:dyDescent="0.25">
      <c r="S507" s="269"/>
    </row>
    <row r="508" spans="19:19" s="81" customFormat="1" x14ac:dyDescent="0.25">
      <c r="S508" s="269"/>
    </row>
    <row r="509" spans="19:19" s="81" customFormat="1" x14ac:dyDescent="0.25">
      <c r="S509" s="269"/>
    </row>
    <row r="510" spans="19:19" s="81" customFormat="1" x14ac:dyDescent="0.25">
      <c r="S510" s="269"/>
    </row>
    <row r="511" spans="19:19" s="81" customFormat="1" x14ac:dyDescent="0.25">
      <c r="S511" s="269"/>
    </row>
    <row r="512" spans="19:19" s="81" customFormat="1" x14ac:dyDescent="0.25">
      <c r="S512" s="269"/>
    </row>
    <row r="513" spans="19:19" s="81" customFormat="1" x14ac:dyDescent="0.25">
      <c r="S513" s="269"/>
    </row>
    <row r="514" spans="19:19" s="81" customFormat="1" x14ac:dyDescent="0.25">
      <c r="S514" s="269"/>
    </row>
    <row r="515" spans="19:19" s="81" customFormat="1" x14ac:dyDescent="0.25">
      <c r="S515" s="269"/>
    </row>
    <row r="516" spans="19:19" s="81" customFormat="1" x14ac:dyDescent="0.25">
      <c r="S516" s="269"/>
    </row>
    <row r="517" spans="19:19" s="81" customFormat="1" x14ac:dyDescent="0.25">
      <c r="S517" s="269"/>
    </row>
    <row r="518" spans="19:19" s="81" customFormat="1" x14ac:dyDescent="0.25">
      <c r="S518" s="269"/>
    </row>
    <row r="519" spans="19:19" s="81" customFormat="1" x14ac:dyDescent="0.25">
      <c r="S519" s="269"/>
    </row>
    <row r="520" spans="19:19" s="81" customFormat="1" x14ac:dyDescent="0.25">
      <c r="S520" s="269"/>
    </row>
    <row r="521" spans="19:19" s="81" customFormat="1" x14ac:dyDescent="0.25">
      <c r="S521" s="269"/>
    </row>
    <row r="522" spans="19:19" s="81" customFormat="1" x14ac:dyDescent="0.25">
      <c r="S522" s="269"/>
    </row>
    <row r="523" spans="19:19" s="81" customFormat="1" x14ac:dyDescent="0.25">
      <c r="S523" s="269"/>
    </row>
    <row r="524" spans="19:19" s="81" customFormat="1" x14ac:dyDescent="0.25">
      <c r="S524" s="269"/>
    </row>
    <row r="525" spans="19:19" s="81" customFormat="1" x14ac:dyDescent="0.25">
      <c r="S525" s="269"/>
    </row>
    <row r="526" spans="19:19" s="81" customFormat="1" x14ac:dyDescent="0.25">
      <c r="S526" s="269"/>
    </row>
    <row r="527" spans="19:19" s="81" customFormat="1" x14ac:dyDescent="0.25">
      <c r="S527" s="269"/>
    </row>
    <row r="528" spans="19:19" s="81" customFormat="1" x14ac:dyDescent="0.25">
      <c r="S528" s="269"/>
    </row>
    <row r="529" spans="19:19" s="81" customFormat="1" x14ac:dyDescent="0.25">
      <c r="S529" s="269"/>
    </row>
    <row r="530" spans="19:19" s="81" customFormat="1" x14ac:dyDescent="0.25">
      <c r="S530" s="269"/>
    </row>
    <row r="531" spans="19:19" s="81" customFormat="1" x14ac:dyDescent="0.25">
      <c r="S531" s="269"/>
    </row>
    <row r="532" spans="19:19" s="81" customFormat="1" x14ac:dyDescent="0.25">
      <c r="S532" s="269"/>
    </row>
    <row r="533" spans="19:19" s="81" customFormat="1" x14ac:dyDescent="0.25">
      <c r="S533" s="269"/>
    </row>
    <row r="534" spans="19:19" s="81" customFormat="1" x14ac:dyDescent="0.25">
      <c r="S534" s="269"/>
    </row>
    <row r="535" spans="19:19" s="81" customFormat="1" x14ac:dyDescent="0.25">
      <c r="S535" s="269"/>
    </row>
    <row r="536" spans="19:19" s="81" customFormat="1" x14ac:dyDescent="0.25">
      <c r="S536" s="269"/>
    </row>
    <row r="537" spans="19:19" s="81" customFormat="1" x14ac:dyDescent="0.25">
      <c r="S537" s="269"/>
    </row>
    <row r="538" spans="19:19" s="81" customFormat="1" x14ac:dyDescent="0.25">
      <c r="S538" s="269"/>
    </row>
    <row r="539" spans="19:19" s="81" customFormat="1" x14ac:dyDescent="0.25">
      <c r="S539" s="269"/>
    </row>
    <row r="540" spans="19:19" s="81" customFormat="1" x14ac:dyDescent="0.25">
      <c r="S540" s="269"/>
    </row>
    <row r="541" spans="19:19" s="81" customFormat="1" x14ac:dyDescent="0.25">
      <c r="S541" s="269"/>
    </row>
    <row r="542" spans="19:19" s="81" customFormat="1" x14ac:dyDescent="0.25">
      <c r="S542" s="269"/>
    </row>
    <row r="543" spans="19:19" s="81" customFormat="1" x14ac:dyDescent="0.25">
      <c r="S543" s="269"/>
    </row>
    <row r="544" spans="19:19" s="81" customFormat="1" x14ac:dyDescent="0.25">
      <c r="S544" s="269"/>
    </row>
    <row r="545" spans="19:19" s="81" customFormat="1" x14ac:dyDescent="0.25">
      <c r="S545" s="269"/>
    </row>
    <row r="546" spans="19:19" s="81" customFormat="1" x14ac:dyDescent="0.25">
      <c r="S546" s="269"/>
    </row>
    <row r="547" spans="19:19" s="81" customFormat="1" x14ac:dyDescent="0.25">
      <c r="S547" s="269"/>
    </row>
    <row r="548" spans="19:19" s="81" customFormat="1" x14ac:dyDescent="0.25">
      <c r="S548" s="269"/>
    </row>
    <row r="549" spans="19:19" s="81" customFormat="1" x14ac:dyDescent="0.25">
      <c r="S549" s="269"/>
    </row>
    <row r="550" spans="19:19" s="81" customFormat="1" x14ac:dyDescent="0.25">
      <c r="S550" s="269"/>
    </row>
    <row r="551" spans="19:19" s="81" customFormat="1" x14ac:dyDescent="0.25">
      <c r="S551" s="269"/>
    </row>
    <row r="552" spans="19:19" s="81" customFormat="1" x14ac:dyDescent="0.25">
      <c r="S552" s="269"/>
    </row>
    <row r="553" spans="19:19" s="81" customFormat="1" x14ac:dyDescent="0.25">
      <c r="S553" s="269"/>
    </row>
    <row r="554" spans="19:19" s="81" customFormat="1" x14ac:dyDescent="0.25">
      <c r="S554" s="269"/>
    </row>
    <row r="555" spans="19:19" s="81" customFormat="1" x14ac:dyDescent="0.25">
      <c r="S555" s="269"/>
    </row>
    <row r="556" spans="19:19" s="81" customFormat="1" x14ac:dyDescent="0.25">
      <c r="S556" s="269"/>
    </row>
    <row r="557" spans="19:19" s="81" customFormat="1" x14ac:dyDescent="0.25">
      <c r="S557" s="269"/>
    </row>
    <row r="558" spans="19:19" s="81" customFormat="1" x14ac:dyDescent="0.25">
      <c r="S558" s="269"/>
    </row>
    <row r="559" spans="19:19" s="81" customFormat="1" x14ac:dyDescent="0.25">
      <c r="S559" s="269"/>
    </row>
    <row r="560" spans="19:19" s="81" customFormat="1" x14ac:dyDescent="0.25">
      <c r="S560" s="269"/>
    </row>
    <row r="561" spans="19:19" s="81" customFormat="1" x14ac:dyDescent="0.25">
      <c r="S561" s="269"/>
    </row>
    <row r="562" spans="19:19" s="81" customFormat="1" x14ac:dyDescent="0.25">
      <c r="S562" s="269"/>
    </row>
    <row r="563" spans="19:19" s="81" customFormat="1" x14ac:dyDescent="0.25">
      <c r="S563" s="269"/>
    </row>
    <row r="564" spans="19:19" s="81" customFormat="1" x14ac:dyDescent="0.25">
      <c r="S564" s="269"/>
    </row>
    <row r="565" spans="19:19" s="81" customFormat="1" x14ac:dyDescent="0.25">
      <c r="S565" s="269"/>
    </row>
    <row r="566" spans="19:19" s="81" customFormat="1" x14ac:dyDescent="0.25">
      <c r="S566" s="269"/>
    </row>
    <row r="567" spans="19:19" s="81" customFormat="1" x14ac:dyDescent="0.25">
      <c r="S567" s="269"/>
    </row>
    <row r="568" spans="19:19" s="81" customFormat="1" x14ac:dyDescent="0.25">
      <c r="S568" s="269"/>
    </row>
    <row r="569" spans="19:19" s="81" customFormat="1" x14ac:dyDescent="0.25">
      <c r="S569" s="269"/>
    </row>
    <row r="570" spans="19:19" s="81" customFormat="1" x14ac:dyDescent="0.25">
      <c r="S570" s="269"/>
    </row>
    <row r="571" spans="19:19" s="81" customFormat="1" x14ac:dyDescent="0.25">
      <c r="S571" s="269"/>
    </row>
    <row r="572" spans="19:19" s="81" customFormat="1" x14ac:dyDescent="0.25">
      <c r="S572" s="269"/>
    </row>
    <row r="573" spans="19:19" s="81" customFormat="1" x14ac:dyDescent="0.25">
      <c r="S573" s="269"/>
    </row>
    <row r="574" spans="19:19" s="81" customFormat="1" x14ac:dyDescent="0.25">
      <c r="S574" s="269"/>
    </row>
    <row r="575" spans="19:19" s="81" customFormat="1" x14ac:dyDescent="0.25">
      <c r="S575" s="269"/>
    </row>
    <row r="576" spans="19:19" s="81" customFormat="1" x14ac:dyDescent="0.25">
      <c r="S576" s="269"/>
    </row>
    <row r="577" spans="19:19" s="81" customFormat="1" x14ac:dyDescent="0.25">
      <c r="S577" s="269"/>
    </row>
    <row r="578" spans="19:19" s="81" customFormat="1" x14ac:dyDescent="0.25">
      <c r="S578" s="269"/>
    </row>
    <row r="579" spans="19:19" s="81" customFormat="1" x14ac:dyDescent="0.25">
      <c r="S579" s="269"/>
    </row>
    <row r="580" spans="19:19" s="81" customFormat="1" x14ac:dyDescent="0.25">
      <c r="S580" s="269"/>
    </row>
    <row r="581" spans="19:19" s="81" customFormat="1" x14ac:dyDescent="0.25">
      <c r="S581" s="269"/>
    </row>
    <row r="582" spans="19:19" s="81" customFormat="1" x14ac:dyDescent="0.25">
      <c r="S582" s="269"/>
    </row>
    <row r="583" spans="19:19" s="81" customFormat="1" x14ac:dyDescent="0.25">
      <c r="S583" s="269"/>
    </row>
    <row r="584" spans="19:19" s="81" customFormat="1" x14ac:dyDescent="0.25">
      <c r="S584" s="269"/>
    </row>
    <row r="585" spans="19:19" s="81" customFormat="1" x14ac:dyDescent="0.25">
      <c r="S585" s="269"/>
    </row>
    <row r="586" spans="19:19" s="81" customFormat="1" x14ac:dyDescent="0.25">
      <c r="S586" s="269"/>
    </row>
    <row r="587" spans="19:19" s="81" customFormat="1" x14ac:dyDescent="0.25">
      <c r="S587" s="269"/>
    </row>
    <row r="588" spans="19:19" s="81" customFormat="1" x14ac:dyDescent="0.25">
      <c r="S588" s="269"/>
    </row>
    <row r="589" spans="19:19" s="81" customFormat="1" x14ac:dyDescent="0.25">
      <c r="S589" s="269"/>
    </row>
    <row r="590" spans="19:19" s="81" customFormat="1" x14ac:dyDescent="0.25">
      <c r="S590" s="269"/>
    </row>
    <row r="591" spans="19:19" s="81" customFormat="1" x14ac:dyDescent="0.25">
      <c r="S591" s="269"/>
    </row>
    <row r="592" spans="19:19" s="81" customFormat="1" x14ac:dyDescent="0.25">
      <c r="S592" s="269"/>
    </row>
    <row r="593" spans="19:19" s="81" customFormat="1" x14ac:dyDescent="0.25">
      <c r="S593" s="269"/>
    </row>
    <row r="594" spans="19:19" s="81" customFormat="1" x14ac:dyDescent="0.25">
      <c r="S594" s="269"/>
    </row>
    <row r="595" spans="19:19" s="81" customFormat="1" x14ac:dyDescent="0.25">
      <c r="S595" s="269"/>
    </row>
    <row r="596" spans="19:19" s="81" customFormat="1" x14ac:dyDescent="0.25">
      <c r="S596" s="269"/>
    </row>
    <row r="597" spans="19:19" s="81" customFormat="1" x14ac:dyDescent="0.25">
      <c r="S597" s="269"/>
    </row>
    <row r="598" spans="19:19" s="81" customFormat="1" x14ac:dyDescent="0.25">
      <c r="S598" s="269"/>
    </row>
    <row r="599" spans="19:19" s="81" customFormat="1" x14ac:dyDescent="0.25">
      <c r="S599" s="269"/>
    </row>
    <row r="600" spans="19:19" s="81" customFormat="1" x14ac:dyDescent="0.25">
      <c r="S600" s="269"/>
    </row>
    <row r="601" spans="19:19" s="81" customFormat="1" x14ac:dyDescent="0.25">
      <c r="S601" s="269"/>
    </row>
    <row r="602" spans="19:19" s="81" customFormat="1" x14ac:dyDescent="0.25">
      <c r="S602" s="269"/>
    </row>
    <row r="603" spans="19:19" s="81" customFormat="1" x14ac:dyDescent="0.25">
      <c r="S603" s="269"/>
    </row>
    <row r="604" spans="19:19" s="81" customFormat="1" x14ac:dyDescent="0.25">
      <c r="S604" s="269"/>
    </row>
    <row r="605" spans="19:19" s="81" customFormat="1" x14ac:dyDescent="0.25">
      <c r="S605" s="269"/>
    </row>
    <row r="606" spans="19:19" s="81" customFormat="1" x14ac:dyDescent="0.25">
      <c r="S606" s="269"/>
    </row>
    <row r="607" spans="19:19" s="81" customFormat="1" x14ac:dyDescent="0.25">
      <c r="S607" s="269"/>
    </row>
    <row r="608" spans="19:19" s="81" customFormat="1" x14ac:dyDescent="0.25">
      <c r="S608" s="269"/>
    </row>
    <row r="609" spans="19:19" s="81" customFormat="1" x14ac:dyDescent="0.25">
      <c r="S609" s="269"/>
    </row>
    <row r="610" spans="19:19" s="81" customFormat="1" x14ac:dyDescent="0.25">
      <c r="S610" s="269"/>
    </row>
    <row r="611" spans="19:19" s="81" customFormat="1" x14ac:dyDescent="0.25">
      <c r="S611" s="269"/>
    </row>
    <row r="612" spans="19:19" s="81" customFormat="1" x14ac:dyDescent="0.25">
      <c r="S612" s="269"/>
    </row>
    <row r="613" spans="19:19" s="81" customFormat="1" x14ac:dyDescent="0.25">
      <c r="S613" s="269"/>
    </row>
    <row r="614" spans="19:19" s="81" customFormat="1" x14ac:dyDescent="0.25">
      <c r="S614" s="269"/>
    </row>
    <row r="615" spans="19:19" s="81" customFormat="1" x14ac:dyDescent="0.25">
      <c r="S615" s="269"/>
    </row>
    <row r="616" spans="19:19" s="81" customFormat="1" x14ac:dyDescent="0.25">
      <c r="S616" s="269"/>
    </row>
    <row r="617" spans="19:19" s="81" customFormat="1" x14ac:dyDescent="0.25">
      <c r="S617" s="269"/>
    </row>
    <row r="618" spans="19:19" s="81" customFormat="1" x14ac:dyDescent="0.25">
      <c r="S618" s="269"/>
    </row>
    <row r="619" spans="19:19" s="81" customFormat="1" x14ac:dyDescent="0.25">
      <c r="S619" s="269"/>
    </row>
    <row r="620" spans="19:19" s="81" customFormat="1" x14ac:dyDescent="0.25">
      <c r="S620" s="269"/>
    </row>
    <row r="621" spans="19:19" s="81" customFormat="1" x14ac:dyDescent="0.25">
      <c r="S621" s="269"/>
    </row>
    <row r="622" spans="19:19" s="81" customFormat="1" x14ac:dyDescent="0.25">
      <c r="S622" s="269"/>
    </row>
    <row r="623" spans="19:19" s="81" customFormat="1" x14ac:dyDescent="0.25">
      <c r="S623" s="269"/>
    </row>
    <row r="624" spans="19:19" s="81" customFormat="1" x14ac:dyDescent="0.25">
      <c r="S624" s="269"/>
    </row>
    <row r="625" spans="19:19" s="81" customFormat="1" x14ac:dyDescent="0.25">
      <c r="S625" s="269"/>
    </row>
    <row r="626" spans="19:19" s="81" customFormat="1" x14ac:dyDescent="0.25">
      <c r="S626" s="269"/>
    </row>
    <row r="627" spans="19:19" s="81" customFormat="1" x14ac:dyDescent="0.25">
      <c r="S627" s="269"/>
    </row>
    <row r="628" spans="19:19" s="81" customFormat="1" x14ac:dyDescent="0.25">
      <c r="S628" s="269"/>
    </row>
    <row r="629" spans="19:19" s="81" customFormat="1" x14ac:dyDescent="0.25">
      <c r="S629" s="269"/>
    </row>
    <row r="630" spans="19:19" s="81" customFormat="1" x14ac:dyDescent="0.25">
      <c r="S630" s="269"/>
    </row>
    <row r="631" spans="19:19" s="81" customFormat="1" x14ac:dyDescent="0.25">
      <c r="S631" s="269"/>
    </row>
    <row r="632" spans="19:19" s="81" customFormat="1" x14ac:dyDescent="0.25">
      <c r="S632" s="269"/>
    </row>
    <row r="633" spans="19:19" s="81" customFormat="1" x14ac:dyDescent="0.25">
      <c r="S633" s="269"/>
    </row>
    <row r="634" spans="19:19" s="81" customFormat="1" x14ac:dyDescent="0.25">
      <c r="S634" s="269"/>
    </row>
    <row r="635" spans="19:19" s="81" customFormat="1" x14ac:dyDescent="0.25">
      <c r="S635" s="269"/>
    </row>
    <row r="636" spans="19:19" s="81" customFormat="1" x14ac:dyDescent="0.25">
      <c r="S636" s="269"/>
    </row>
    <row r="637" spans="19:19" s="81" customFormat="1" x14ac:dyDescent="0.25">
      <c r="S637" s="269"/>
    </row>
    <row r="638" spans="19:19" s="81" customFormat="1" x14ac:dyDescent="0.25">
      <c r="S638" s="269"/>
    </row>
    <row r="639" spans="19:19" s="81" customFormat="1" x14ac:dyDescent="0.25">
      <c r="S639" s="269"/>
    </row>
    <row r="640" spans="19:19" s="81" customFormat="1" x14ac:dyDescent="0.25">
      <c r="S640" s="269"/>
    </row>
    <row r="641" spans="19:19" s="81" customFormat="1" x14ac:dyDescent="0.25">
      <c r="S641" s="269"/>
    </row>
    <row r="642" spans="19:19" s="81" customFormat="1" x14ac:dyDescent="0.25">
      <c r="S642" s="269"/>
    </row>
    <row r="643" spans="19:19" s="81" customFormat="1" x14ac:dyDescent="0.25">
      <c r="S643" s="269"/>
    </row>
    <row r="644" spans="19:19" s="81" customFormat="1" x14ac:dyDescent="0.25">
      <c r="S644" s="269"/>
    </row>
    <row r="645" spans="19:19" s="81" customFormat="1" x14ac:dyDescent="0.25">
      <c r="S645" s="269"/>
    </row>
    <row r="646" spans="19:19" s="81" customFormat="1" x14ac:dyDescent="0.25">
      <c r="S646" s="269"/>
    </row>
    <row r="647" spans="19:19" s="81" customFormat="1" x14ac:dyDescent="0.25">
      <c r="S647" s="269"/>
    </row>
    <row r="648" spans="19:19" s="81" customFormat="1" x14ac:dyDescent="0.25">
      <c r="S648" s="269"/>
    </row>
    <row r="649" spans="19:19" s="81" customFormat="1" x14ac:dyDescent="0.25">
      <c r="S649" s="269"/>
    </row>
    <row r="650" spans="19:19" s="81" customFormat="1" x14ac:dyDescent="0.25">
      <c r="S650" s="269"/>
    </row>
    <row r="651" spans="19:19" s="81" customFormat="1" x14ac:dyDescent="0.25">
      <c r="S651" s="269"/>
    </row>
    <row r="652" spans="19:19" s="81" customFormat="1" x14ac:dyDescent="0.25">
      <c r="S652" s="269"/>
    </row>
    <row r="653" spans="19:19" s="81" customFormat="1" x14ac:dyDescent="0.25">
      <c r="S653" s="269"/>
    </row>
    <row r="654" spans="19:19" s="81" customFormat="1" x14ac:dyDescent="0.25">
      <c r="S654" s="269"/>
    </row>
    <row r="655" spans="19:19" s="81" customFormat="1" x14ac:dyDescent="0.25">
      <c r="S655" s="269"/>
    </row>
    <row r="656" spans="19:19" s="81" customFormat="1" x14ac:dyDescent="0.25">
      <c r="S656" s="269"/>
    </row>
    <row r="657" spans="19:19" s="81" customFormat="1" x14ac:dyDescent="0.25">
      <c r="S657" s="269"/>
    </row>
    <row r="658" spans="19:19" s="81" customFormat="1" x14ac:dyDescent="0.25">
      <c r="S658" s="269"/>
    </row>
    <row r="659" spans="19:19" s="81" customFormat="1" x14ac:dyDescent="0.25">
      <c r="S659" s="269"/>
    </row>
    <row r="660" spans="19:19" s="81" customFormat="1" x14ac:dyDescent="0.25">
      <c r="S660" s="269"/>
    </row>
    <row r="661" spans="19:19" s="81" customFormat="1" x14ac:dyDescent="0.25">
      <c r="S661" s="269"/>
    </row>
    <row r="662" spans="19:19" s="81" customFormat="1" x14ac:dyDescent="0.25">
      <c r="S662" s="269"/>
    </row>
    <row r="663" spans="19:19" s="81" customFormat="1" x14ac:dyDescent="0.25">
      <c r="S663" s="269"/>
    </row>
    <row r="664" spans="19:19" s="81" customFormat="1" x14ac:dyDescent="0.25">
      <c r="S664" s="269"/>
    </row>
    <row r="665" spans="19:19" s="81" customFormat="1" x14ac:dyDescent="0.25">
      <c r="S665" s="269"/>
    </row>
    <row r="666" spans="19:19" s="81" customFormat="1" x14ac:dyDescent="0.25">
      <c r="S666" s="269"/>
    </row>
    <row r="667" spans="19:19" s="81" customFormat="1" x14ac:dyDescent="0.25">
      <c r="S667" s="269"/>
    </row>
    <row r="668" spans="19:19" s="81" customFormat="1" x14ac:dyDescent="0.25">
      <c r="S668" s="269"/>
    </row>
    <row r="669" spans="19:19" s="81" customFormat="1" x14ac:dyDescent="0.25">
      <c r="S669" s="269"/>
    </row>
    <row r="670" spans="19:19" s="81" customFormat="1" x14ac:dyDescent="0.25">
      <c r="S670" s="269"/>
    </row>
    <row r="671" spans="19:19" s="81" customFormat="1" x14ac:dyDescent="0.25">
      <c r="S671" s="269"/>
    </row>
    <row r="672" spans="19:19" s="81" customFormat="1" x14ac:dyDescent="0.25">
      <c r="S672" s="269"/>
    </row>
    <row r="673" spans="19:19" s="81" customFormat="1" x14ac:dyDescent="0.25">
      <c r="S673" s="269"/>
    </row>
    <row r="674" spans="19:19" s="81" customFormat="1" x14ac:dyDescent="0.25">
      <c r="S674" s="269"/>
    </row>
    <row r="675" spans="19:19" s="81" customFormat="1" x14ac:dyDescent="0.25">
      <c r="S675" s="269"/>
    </row>
    <row r="676" spans="19:19" s="81" customFormat="1" x14ac:dyDescent="0.25">
      <c r="S676" s="269"/>
    </row>
    <row r="677" spans="19:19" s="81" customFormat="1" x14ac:dyDescent="0.25">
      <c r="S677" s="269"/>
    </row>
    <row r="678" spans="19:19" s="81" customFormat="1" x14ac:dyDescent="0.25">
      <c r="S678" s="269"/>
    </row>
    <row r="679" spans="19:19" s="81" customFormat="1" x14ac:dyDescent="0.25">
      <c r="S679" s="269"/>
    </row>
    <row r="680" spans="19:19" s="81" customFormat="1" x14ac:dyDescent="0.25">
      <c r="S680" s="269"/>
    </row>
    <row r="681" spans="19:19" s="81" customFormat="1" x14ac:dyDescent="0.25">
      <c r="S681" s="269"/>
    </row>
    <row r="682" spans="19:19" s="81" customFormat="1" x14ac:dyDescent="0.25">
      <c r="S682" s="269"/>
    </row>
    <row r="683" spans="19:19" s="81" customFormat="1" x14ac:dyDescent="0.25">
      <c r="S683" s="269"/>
    </row>
    <row r="684" spans="19:19" s="81" customFormat="1" x14ac:dyDescent="0.25">
      <c r="S684" s="269"/>
    </row>
    <row r="685" spans="19:19" s="81" customFormat="1" x14ac:dyDescent="0.25">
      <c r="S685" s="269"/>
    </row>
    <row r="686" spans="19:19" s="81" customFormat="1" x14ac:dyDescent="0.25">
      <c r="S686" s="269"/>
    </row>
    <row r="687" spans="19:19" s="81" customFormat="1" x14ac:dyDescent="0.25">
      <c r="S687" s="269"/>
    </row>
    <row r="688" spans="19:19" s="81" customFormat="1" x14ac:dyDescent="0.25">
      <c r="S688" s="269"/>
    </row>
    <row r="689" spans="19:19" s="81" customFormat="1" x14ac:dyDescent="0.25">
      <c r="S689" s="269"/>
    </row>
    <row r="690" spans="19:19" s="81" customFormat="1" x14ac:dyDescent="0.25">
      <c r="S690" s="269"/>
    </row>
    <row r="691" spans="19:19" s="81" customFormat="1" x14ac:dyDescent="0.25">
      <c r="S691" s="269"/>
    </row>
    <row r="692" spans="19:19" s="81" customFormat="1" x14ac:dyDescent="0.25">
      <c r="S692" s="269"/>
    </row>
    <row r="693" spans="19:19" s="81" customFormat="1" x14ac:dyDescent="0.25">
      <c r="S693" s="269"/>
    </row>
    <row r="694" spans="19:19" s="81" customFormat="1" x14ac:dyDescent="0.25">
      <c r="S694" s="269"/>
    </row>
    <row r="695" spans="19:19" s="81" customFormat="1" x14ac:dyDescent="0.25">
      <c r="S695" s="269"/>
    </row>
    <row r="696" spans="19:19" s="81" customFormat="1" x14ac:dyDescent="0.25">
      <c r="S696" s="269"/>
    </row>
    <row r="697" spans="19:19" s="81" customFormat="1" x14ac:dyDescent="0.25">
      <c r="S697" s="269"/>
    </row>
    <row r="698" spans="19:19" s="81" customFormat="1" x14ac:dyDescent="0.25">
      <c r="S698" s="269"/>
    </row>
    <row r="699" spans="19:19" s="81" customFormat="1" x14ac:dyDescent="0.25">
      <c r="S699" s="269"/>
    </row>
    <row r="700" spans="19:19" s="81" customFormat="1" x14ac:dyDescent="0.25">
      <c r="S700" s="269"/>
    </row>
    <row r="701" spans="19:19" s="81" customFormat="1" x14ac:dyDescent="0.25">
      <c r="S701" s="269"/>
    </row>
    <row r="702" spans="19:19" s="81" customFormat="1" x14ac:dyDescent="0.25">
      <c r="S702" s="269"/>
    </row>
    <row r="703" spans="19:19" s="81" customFormat="1" x14ac:dyDescent="0.25">
      <c r="S703" s="269"/>
    </row>
    <row r="704" spans="19:19" s="81" customFormat="1" x14ac:dyDescent="0.25">
      <c r="S704" s="269"/>
    </row>
    <row r="705" spans="19:19" s="81" customFormat="1" x14ac:dyDescent="0.25">
      <c r="S705" s="269"/>
    </row>
    <row r="706" spans="19:19" s="81" customFormat="1" x14ac:dyDescent="0.25">
      <c r="S706" s="269"/>
    </row>
    <row r="707" spans="19:19" s="81" customFormat="1" x14ac:dyDescent="0.25">
      <c r="S707" s="269"/>
    </row>
    <row r="708" spans="19:19" s="81" customFormat="1" x14ac:dyDescent="0.25">
      <c r="S708" s="269"/>
    </row>
    <row r="709" spans="19:19" s="81" customFormat="1" x14ac:dyDescent="0.25">
      <c r="S709" s="269"/>
    </row>
    <row r="710" spans="19:19" s="81" customFormat="1" x14ac:dyDescent="0.25">
      <c r="S710" s="269"/>
    </row>
    <row r="711" spans="19:19" s="81" customFormat="1" x14ac:dyDescent="0.25">
      <c r="S711" s="269"/>
    </row>
    <row r="712" spans="19:19" s="81" customFormat="1" x14ac:dyDescent="0.25">
      <c r="S712" s="269"/>
    </row>
    <row r="713" spans="19:19" s="81" customFormat="1" x14ac:dyDescent="0.25">
      <c r="S713" s="269"/>
    </row>
    <row r="714" spans="19:19" s="81" customFormat="1" x14ac:dyDescent="0.25">
      <c r="S714" s="269"/>
    </row>
    <row r="715" spans="19:19" s="81" customFormat="1" x14ac:dyDescent="0.25">
      <c r="S715" s="269"/>
    </row>
    <row r="716" spans="19:19" s="81" customFormat="1" x14ac:dyDescent="0.25">
      <c r="S716" s="269"/>
    </row>
    <row r="717" spans="19:19" s="81" customFormat="1" x14ac:dyDescent="0.25">
      <c r="S717" s="269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56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Blad31">
    <tabColor rgb="FF00B050"/>
    <pageSetUpPr fitToPage="1"/>
  </sheetPr>
  <dimension ref="A1:DB610"/>
  <sheetViews>
    <sheetView zoomScale="80" zoomScaleNormal="80" workbookViewId="0">
      <selection activeCell="C7" sqref="C7:R22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18" width="12.7109375" style="63" customWidth="1"/>
    <col min="19" max="106" width="11.42578125" style="81" customWidth="1"/>
    <col min="107" max="16384" width="11.42578125" style="63"/>
  </cols>
  <sheetData>
    <row r="1" spans="1:106" s="81" customFormat="1" ht="15.75" thickBot="1" x14ac:dyDescent="0.3"/>
    <row r="2" spans="1:106" ht="21.95" customHeight="1" thickTop="1" thickBot="1" x14ac:dyDescent="0.3">
      <c r="B2" s="287" t="s">
        <v>308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1:106" ht="21.95" customHeight="1" thickTop="1" thickBot="1" x14ac:dyDescent="0.3">
      <c r="B3" s="290" t="s">
        <v>252</v>
      </c>
      <c r="C3" s="301" t="s">
        <v>39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281" t="s">
        <v>31</v>
      </c>
    </row>
    <row r="4" spans="1:106" ht="21.95" customHeight="1" thickTop="1" thickBot="1" x14ac:dyDescent="0.3">
      <c r="B4" s="328"/>
      <c r="C4" s="335" t="s">
        <v>40</v>
      </c>
      <c r="D4" s="301"/>
      <c r="E4" s="301"/>
      <c r="F4" s="301"/>
      <c r="G4" s="311"/>
      <c r="H4" s="335" t="s">
        <v>41</v>
      </c>
      <c r="I4" s="301"/>
      <c r="J4" s="301"/>
      <c r="K4" s="301"/>
      <c r="L4" s="311"/>
      <c r="M4" s="335" t="s">
        <v>42</v>
      </c>
      <c r="N4" s="301"/>
      <c r="O4" s="301"/>
      <c r="P4" s="301"/>
      <c r="Q4" s="311"/>
      <c r="R4" s="282"/>
    </row>
    <row r="5" spans="1:106" ht="21.95" customHeight="1" thickTop="1" x14ac:dyDescent="0.25">
      <c r="B5" s="328"/>
      <c r="C5" s="306" t="s">
        <v>81</v>
      </c>
      <c r="D5" s="309"/>
      <c r="E5" s="309"/>
      <c r="F5" s="310"/>
      <c r="G5" s="290" t="s">
        <v>31</v>
      </c>
      <c r="H5" s="306" t="s">
        <v>81</v>
      </c>
      <c r="I5" s="309"/>
      <c r="J5" s="309"/>
      <c r="K5" s="310"/>
      <c r="L5" s="290" t="s">
        <v>31</v>
      </c>
      <c r="M5" s="306" t="s">
        <v>81</v>
      </c>
      <c r="N5" s="309"/>
      <c r="O5" s="309"/>
      <c r="P5" s="310"/>
      <c r="Q5" s="291" t="s">
        <v>31</v>
      </c>
      <c r="R5" s="282"/>
    </row>
    <row r="6" spans="1:106" ht="39" customHeight="1" thickBot="1" x14ac:dyDescent="0.3">
      <c r="B6" s="329"/>
      <c r="C6" s="244" t="s">
        <v>33</v>
      </c>
      <c r="D6" s="245" t="s">
        <v>194</v>
      </c>
      <c r="E6" s="245" t="s">
        <v>195</v>
      </c>
      <c r="F6" s="241" t="s">
        <v>34</v>
      </c>
      <c r="G6" s="329"/>
      <c r="H6" s="244" t="s">
        <v>33</v>
      </c>
      <c r="I6" s="245" t="s">
        <v>194</v>
      </c>
      <c r="J6" s="245" t="s">
        <v>195</v>
      </c>
      <c r="K6" s="241" t="s">
        <v>34</v>
      </c>
      <c r="L6" s="329"/>
      <c r="M6" s="244" t="s">
        <v>33</v>
      </c>
      <c r="N6" s="245" t="s">
        <v>194</v>
      </c>
      <c r="O6" s="245" t="s">
        <v>195</v>
      </c>
      <c r="P6" s="241" t="s">
        <v>34</v>
      </c>
      <c r="Q6" s="329"/>
      <c r="R6" s="283"/>
    </row>
    <row r="7" spans="1:106" ht="21.95" customHeight="1" thickTop="1" thickBot="1" x14ac:dyDescent="0.3">
      <c r="B7" s="200" t="s">
        <v>102</v>
      </c>
      <c r="C7" s="218">
        <v>6.1281337047353758E-2</v>
      </c>
      <c r="D7" s="219">
        <v>0.13549459684123025</v>
      </c>
      <c r="E7" s="219">
        <v>0.29411764705882354</v>
      </c>
      <c r="F7" s="204">
        <v>0</v>
      </c>
      <c r="G7" s="220">
        <v>0.10939112487100103</v>
      </c>
      <c r="H7" s="218">
        <v>8.8354062348570503E-2</v>
      </c>
      <c r="I7" s="219">
        <v>0.14181994191674735</v>
      </c>
      <c r="J7" s="219">
        <v>0.16472303206997085</v>
      </c>
      <c r="K7" s="204">
        <v>1</v>
      </c>
      <c r="L7" s="220">
        <v>0.12550586282037979</v>
      </c>
      <c r="M7" s="218">
        <v>6.6910785619174434E-2</v>
      </c>
      <c r="N7" s="219">
        <v>0.1011565401531194</v>
      </c>
      <c r="O7" s="219">
        <v>9.3378607809847206E-2</v>
      </c>
      <c r="P7" s="204">
        <v>0</v>
      </c>
      <c r="Q7" s="220">
        <v>9.0096568728169305E-2</v>
      </c>
      <c r="R7" s="220">
        <v>0.11335875395850836</v>
      </c>
    </row>
    <row r="8" spans="1:106" ht="21.95" customHeight="1" thickTop="1" x14ac:dyDescent="0.25">
      <c r="B8" s="206" t="s">
        <v>103</v>
      </c>
      <c r="C8" s="221">
        <v>8.3565459610027856E-2</v>
      </c>
      <c r="D8" s="222">
        <v>0.10141313383208644</v>
      </c>
      <c r="E8" s="222">
        <v>0</v>
      </c>
      <c r="F8" s="223">
        <v>0</v>
      </c>
      <c r="G8" s="91">
        <v>9.3911248710010317E-2</v>
      </c>
      <c r="H8" s="221">
        <v>7.7370376352770151E-2</v>
      </c>
      <c r="I8" s="222">
        <v>0.10043562439496612</v>
      </c>
      <c r="J8" s="222">
        <v>6.5597667638483959E-2</v>
      </c>
      <c r="K8" s="223">
        <v>0</v>
      </c>
      <c r="L8" s="91">
        <v>9.1781674795060705E-2</v>
      </c>
      <c r="M8" s="221">
        <v>7.5898801597869506E-2</v>
      </c>
      <c r="N8" s="222">
        <v>9.9527610359993482E-2</v>
      </c>
      <c r="O8" s="222">
        <v>5.2631578947368418E-2</v>
      </c>
      <c r="P8" s="223">
        <v>0</v>
      </c>
      <c r="Q8" s="224">
        <v>8.9377439901376615E-2</v>
      </c>
      <c r="R8" s="91">
        <v>9.1158792735733213E-2</v>
      </c>
    </row>
    <row r="9" spans="1:106" ht="21.95" customHeight="1" x14ac:dyDescent="0.25">
      <c r="B9" s="206" t="s">
        <v>104</v>
      </c>
      <c r="C9" s="221">
        <v>6.4066852367688026E-2</v>
      </c>
      <c r="D9" s="222">
        <v>3.3250207813798838E-2</v>
      </c>
      <c r="E9" s="222">
        <v>0</v>
      </c>
      <c r="F9" s="223">
        <v>0</v>
      </c>
      <c r="G9" s="91">
        <v>4.4375644994840042E-2</v>
      </c>
      <c r="H9" s="221">
        <v>4.054272330802778E-2</v>
      </c>
      <c r="I9" s="222">
        <v>3.8157470151661828E-2</v>
      </c>
      <c r="J9" s="222">
        <v>1.020408163265306E-2</v>
      </c>
      <c r="K9" s="223">
        <v>0</v>
      </c>
      <c r="L9" s="91">
        <v>3.7926740686935766E-2</v>
      </c>
      <c r="M9" s="221">
        <v>4.2276964047936086E-2</v>
      </c>
      <c r="N9" s="222">
        <v>3.9257208014334584E-2</v>
      </c>
      <c r="O9" s="222">
        <v>1.8675721561969439E-2</v>
      </c>
      <c r="P9" s="223">
        <v>0</v>
      </c>
      <c r="Q9" s="224">
        <v>3.8935689336346828E-2</v>
      </c>
      <c r="R9" s="91">
        <v>3.8647967427131134E-2</v>
      </c>
    </row>
    <row r="10" spans="1:106" ht="21.95" customHeight="1" x14ac:dyDescent="0.25">
      <c r="B10" s="206" t="s">
        <v>105</v>
      </c>
      <c r="C10" s="221">
        <v>0.11002785515320335</v>
      </c>
      <c r="D10" s="222">
        <v>0.11554447215295095</v>
      </c>
      <c r="E10" s="222">
        <v>5.8823529411764705E-2</v>
      </c>
      <c r="F10" s="223">
        <v>0</v>
      </c>
      <c r="G10" s="91">
        <v>0.1130030959752322</v>
      </c>
      <c r="H10" s="221">
        <v>8.1893070586335007E-2</v>
      </c>
      <c r="I10" s="222">
        <v>8.833494675701839E-2</v>
      </c>
      <c r="J10" s="222">
        <v>4.6647230320699708E-2</v>
      </c>
      <c r="K10" s="223">
        <v>0</v>
      </c>
      <c r="L10" s="91">
        <v>8.4777420359032893E-2</v>
      </c>
      <c r="M10" s="221">
        <v>7.4900133155792276E-2</v>
      </c>
      <c r="N10" s="222">
        <v>9.3663463104740191E-2</v>
      </c>
      <c r="O10" s="222">
        <v>5.4329371816638369E-2</v>
      </c>
      <c r="P10" s="223">
        <v>0</v>
      </c>
      <c r="Q10" s="224">
        <v>8.5473597698787748E-2</v>
      </c>
      <c r="R10" s="91">
        <v>8.676404058682867E-2</v>
      </c>
    </row>
    <row r="11" spans="1:106" ht="21.95" customHeight="1" x14ac:dyDescent="0.25">
      <c r="B11" s="206" t="s">
        <v>106</v>
      </c>
      <c r="C11" s="221">
        <v>4.0389972144846797E-2</v>
      </c>
      <c r="D11" s="222">
        <v>4.4056525353283457E-2</v>
      </c>
      <c r="E11" s="222">
        <v>0</v>
      </c>
      <c r="F11" s="223">
        <v>0</v>
      </c>
      <c r="G11" s="91">
        <v>4.2311661506707947E-2</v>
      </c>
      <c r="H11" s="221">
        <v>3.5858504280407044E-2</v>
      </c>
      <c r="I11" s="222">
        <v>4.638593094546628E-2</v>
      </c>
      <c r="J11" s="222">
        <v>2.3323615160349854E-2</v>
      </c>
      <c r="K11" s="223">
        <v>0</v>
      </c>
      <c r="L11" s="91">
        <v>4.218117671474525E-2</v>
      </c>
      <c r="M11" s="221">
        <v>3.7616511318242341E-2</v>
      </c>
      <c r="N11" s="222">
        <v>4.8053428897214527E-2</v>
      </c>
      <c r="O11" s="222">
        <v>3.0560271646859084E-2</v>
      </c>
      <c r="P11" s="223">
        <v>0</v>
      </c>
      <c r="Q11" s="224">
        <v>4.3764125744811998E-2</v>
      </c>
      <c r="R11" s="91">
        <v>4.2687261681638985E-2</v>
      </c>
    </row>
    <row r="12" spans="1:106" ht="21.95" customHeight="1" thickBot="1" x14ac:dyDescent="0.3">
      <c r="B12" s="206" t="s">
        <v>107</v>
      </c>
      <c r="C12" s="221">
        <v>0.12256267409470752</v>
      </c>
      <c r="D12" s="222">
        <v>9.3931837073981714E-2</v>
      </c>
      <c r="E12" s="222">
        <v>0.11764705882352941</v>
      </c>
      <c r="F12" s="223">
        <v>0</v>
      </c>
      <c r="G12" s="91">
        <v>0.10474716202270382</v>
      </c>
      <c r="H12" s="221">
        <v>7.430140526570829E-2</v>
      </c>
      <c r="I12" s="222">
        <v>5.8163923846402066E-2</v>
      </c>
      <c r="J12" s="222">
        <v>1.8950437317784258E-2</v>
      </c>
      <c r="K12" s="223">
        <v>0</v>
      </c>
      <c r="L12" s="91">
        <v>6.1948739234201515E-2</v>
      </c>
      <c r="M12" s="221">
        <v>7.3901464713715045E-2</v>
      </c>
      <c r="N12" s="222">
        <v>6.2550904056035181E-2</v>
      </c>
      <c r="O12" s="222">
        <v>2.5466893039049237E-2</v>
      </c>
      <c r="P12" s="223">
        <v>0</v>
      </c>
      <c r="Q12" s="224">
        <v>6.3797000205465373E-2</v>
      </c>
      <c r="R12" s="91">
        <v>6.5210366444774764E-2</v>
      </c>
    </row>
    <row r="13" spans="1:106" s="70" customFormat="1" ht="21.95" customHeight="1" thickTop="1" thickBot="1" x14ac:dyDescent="0.3">
      <c r="A13" s="225"/>
      <c r="B13" s="200" t="s">
        <v>108</v>
      </c>
      <c r="C13" s="218">
        <v>0.42061281337047352</v>
      </c>
      <c r="D13" s="219">
        <v>0.38819617622610142</v>
      </c>
      <c r="E13" s="219">
        <v>0.17647058823529413</v>
      </c>
      <c r="F13" s="204">
        <v>0</v>
      </c>
      <c r="G13" s="220">
        <v>0.39834881320949433</v>
      </c>
      <c r="H13" s="218">
        <v>0.30996607979324825</v>
      </c>
      <c r="I13" s="219">
        <v>0.3314778960955147</v>
      </c>
      <c r="J13" s="219">
        <v>0.16472303206997085</v>
      </c>
      <c r="K13" s="204">
        <v>0</v>
      </c>
      <c r="L13" s="220">
        <v>0.31861575178997614</v>
      </c>
      <c r="M13" s="218">
        <v>0.30459387483355527</v>
      </c>
      <c r="N13" s="219">
        <v>0.34305261443231799</v>
      </c>
      <c r="O13" s="219">
        <v>0.18166383701188454</v>
      </c>
      <c r="P13" s="204">
        <v>0</v>
      </c>
      <c r="Q13" s="220">
        <v>0.32134785288678858</v>
      </c>
      <c r="R13" s="220">
        <v>0.32446842887610677</v>
      </c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5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5"/>
      <c r="BW13" s="225"/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5"/>
      <c r="CO13" s="225"/>
      <c r="CP13" s="225"/>
      <c r="CQ13" s="225"/>
      <c r="CR13" s="225"/>
      <c r="CS13" s="225"/>
      <c r="CT13" s="225"/>
      <c r="CU13" s="225"/>
      <c r="CV13" s="225"/>
      <c r="CW13" s="225"/>
      <c r="CX13" s="225"/>
      <c r="CY13" s="225"/>
      <c r="CZ13" s="225"/>
      <c r="DA13" s="225"/>
      <c r="DB13" s="225"/>
    </row>
    <row r="14" spans="1:106" ht="21.95" customHeight="1" thickTop="1" x14ac:dyDescent="0.25">
      <c r="B14" s="206" t="s">
        <v>109</v>
      </c>
      <c r="C14" s="221">
        <v>9.7493036211699167E-3</v>
      </c>
      <c r="D14" s="222">
        <v>2.9925187032418952E-2</v>
      </c>
      <c r="E14" s="222">
        <v>0</v>
      </c>
      <c r="F14" s="223">
        <v>0</v>
      </c>
      <c r="G14" s="91">
        <v>2.2187822497420021E-2</v>
      </c>
      <c r="H14" s="221">
        <v>1.3891132288806332E-2</v>
      </c>
      <c r="I14" s="222">
        <v>2.3717328170377541E-2</v>
      </c>
      <c r="J14" s="222">
        <v>1.8950437317784258E-2</v>
      </c>
      <c r="K14" s="223">
        <v>0</v>
      </c>
      <c r="L14" s="91">
        <v>2.0390162913769844E-2</v>
      </c>
      <c r="M14" s="221">
        <v>1.0652463382157125E-2</v>
      </c>
      <c r="N14" s="222">
        <v>2.1827659227887278E-2</v>
      </c>
      <c r="O14" s="222">
        <v>1.0186757215619695E-2</v>
      </c>
      <c r="P14" s="223">
        <v>0</v>
      </c>
      <c r="Q14" s="224">
        <v>1.7670022601191698E-2</v>
      </c>
      <c r="R14" s="91">
        <v>1.9647127253926193E-2</v>
      </c>
    </row>
    <row r="15" spans="1:106" ht="21.95" customHeight="1" x14ac:dyDescent="0.25">
      <c r="B15" s="206" t="s">
        <v>110</v>
      </c>
      <c r="C15" s="221">
        <v>8.3565459610027856E-2</v>
      </c>
      <c r="D15" s="222">
        <v>0.13383208645054032</v>
      </c>
      <c r="E15" s="222">
        <v>0.17647058823529413</v>
      </c>
      <c r="F15" s="223">
        <v>0</v>
      </c>
      <c r="G15" s="91">
        <v>0.11558307533539731</v>
      </c>
      <c r="H15" s="221">
        <v>6.7194314327249233E-2</v>
      </c>
      <c r="I15" s="222">
        <v>0.12737979993546306</v>
      </c>
      <c r="J15" s="222">
        <v>0.14431486880466474</v>
      </c>
      <c r="K15" s="223">
        <v>0</v>
      </c>
      <c r="L15" s="91">
        <v>0.10864376880772024</v>
      </c>
      <c r="M15" s="221">
        <v>6.5246338215712379E-2</v>
      </c>
      <c r="N15" s="222">
        <v>0.10571754357387196</v>
      </c>
      <c r="O15" s="222">
        <v>0.11884550084889643</v>
      </c>
      <c r="P15" s="223">
        <v>0.5</v>
      </c>
      <c r="Q15" s="224">
        <v>9.4103143620299978E-2</v>
      </c>
      <c r="R15" s="91">
        <v>0.10450462095262715</v>
      </c>
    </row>
    <row r="16" spans="1:106" ht="21.95" customHeight="1" x14ac:dyDescent="0.25">
      <c r="B16" s="206" t="s">
        <v>111</v>
      </c>
      <c r="C16" s="221">
        <v>9.7493036211699163E-2</v>
      </c>
      <c r="D16" s="222">
        <v>7.813798836242726E-2</v>
      </c>
      <c r="E16" s="222">
        <v>0.29411764705882354</v>
      </c>
      <c r="F16" s="223">
        <v>0</v>
      </c>
      <c r="G16" s="91">
        <v>8.720330237358101E-2</v>
      </c>
      <c r="H16" s="221">
        <v>8.5285091261508642E-2</v>
      </c>
      <c r="I16" s="222">
        <v>9.7531461761858659E-2</v>
      </c>
      <c r="J16" s="222">
        <v>0.12244897959183673</v>
      </c>
      <c r="K16" s="223">
        <v>0</v>
      </c>
      <c r="L16" s="91">
        <v>9.4479609837086226E-2</v>
      </c>
      <c r="M16" s="221">
        <v>7.9227696404793602E-2</v>
      </c>
      <c r="N16" s="222">
        <v>8.8450887766737249E-2</v>
      </c>
      <c r="O16" s="222">
        <v>8.8285229202037352E-2</v>
      </c>
      <c r="P16" s="223">
        <v>0.5</v>
      </c>
      <c r="Q16" s="224">
        <v>8.5679063077871376E-2</v>
      </c>
      <c r="R16" s="91">
        <v>9.1255735797841395E-2</v>
      </c>
    </row>
    <row r="17" spans="1:106" ht="21.95" customHeight="1" x14ac:dyDescent="0.25">
      <c r="B17" s="206" t="s">
        <v>112</v>
      </c>
      <c r="C17" s="221">
        <v>2.0891364902506964E-2</v>
      </c>
      <c r="D17" s="222">
        <v>2.6600166251039069E-2</v>
      </c>
      <c r="E17" s="222">
        <v>0</v>
      </c>
      <c r="F17" s="223">
        <v>0</v>
      </c>
      <c r="G17" s="91">
        <v>2.4251805985552117E-2</v>
      </c>
      <c r="H17" s="221">
        <v>1.8252301728315296E-2</v>
      </c>
      <c r="I17" s="222">
        <v>1.9845111326234271E-2</v>
      </c>
      <c r="J17" s="222">
        <v>1.3119533527696793E-2</v>
      </c>
      <c r="K17" s="223">
        <v>0</v>
      </c>
      <c r="L17" s="91">
        <v>1.9093078758949882E-2</v>
      </c>
      <c r="M17" s="221">
        <v>1.4647137150466045E-2</v>
      </c>
      <c r="N17" s="222">
        <v>1.7918227724385078E-2</v>
      </c>
      <c r="O17" s="222">
        <v>2.5466893039049237E-2</v>
      </c>
      <c r="P17" s="223">
        <v>0</v>
      </c>
      <c r="Q17" s="224">
        <v>1.7361824532566263E-2</v>
      </c>
      <c r="R17" s="91">
        <v>1.8871582757060686E-2</v>
      </c>
    </row>
    <row r="18" spans="1:106" ht="21.95" customHeight="1" thickBot="1" x14ac:dyDescent="0.3">
      <c r="B18" s="206" t="s">
        <v>113</v>
      </c>
      <c r="C18" s="221">
        <v>2.5069637883008356E-2</v>
      </c>
      <c r="D18" s="222">
        <v>2.8262676641729011E-2</v>
      </c>
      <c r="E18" s="222">
        <v>0</v>
      </c>
      <c r="F18" s="223">
        <v>0</v>
      </c>
      <c r="G18" s="91">
        <v>2.6831785345717233E-2</v>
      </c>
      <c r="H18" s="221">
        <v>2.6005491842997899E-2</v>
      </c>
      <c r="I18" s="222">
        <v>3.4849951597289451E-2</v>
      </c>
      <c r="J18" s="222">
        <v>3.0612244897959183E-2</v>
      </c>
      <c r="K18" s="223">
        <v>0</v>
      </c>
      <c r="L18" s="91">
        <v>3.1856386842378334E-2</v>
      </c>
      <c r="M18" s="221">
        <v>2.6964047936085221E-2</v>
      </c>
      <c r="N18" s="222">
        <v>3.6325134386707932E-2</v>
      </c>
      <c r="O18" s="222">
        <v>5.2631578947368418E-2</v>
      </c>
      <c r="P18" s="223">
        <v>0</v>
      </c>
      <c r="Q18" s="224">
        <v>3.4415450996507085E-2</v>
      </c>
      <c r="R18" s="91">
        <v>3.2346668390098879E-2</v>
      </c>
    </row>
    <row r="19" spans="1:106" s="70" customFormat="1" ht="21.95" customHeight="1" thickTop="1" thickBot="1" x14ac:dyDescent="0.3">
      <c r="A19" s="225"/>
      <c r="B19" s="200" t="s">
        <v>114</v>
      </c>
      <c r="C19" s="218">
        <v>0.23676880222841226</v>
      </c>
      <c r="D19" s="219">
        <v>0.29675810473815462</v>
      </c>
      <c r="E19" s="219">
        <v>0.47058823529411764</v>
      </c>
      <c r="F19" s="204">
        <v>0</v>
      </c>
      <c r="G19" s="220">
        <v>0.27605779153766768</v>
      </c>
      <c r="H19" s="218">
        <v>0.21062833144887741</v>
      </c>
      <c r="I19" s="219">
        <v>0.30332365279122298</v>
      </c>
      <c r="J19" s="219">
        <v>0.32944606413994171</v>
      </c>
      <c r="K19" s="204">
        <v>0</v>
      </c>
      <c r="L19" s="220">
        <v>0.27446300715990452</v>
      </c>
      <c r="M19" s="218">
        <v>0.19673768308921438</v>
      </c>
      <c r="N19" s="219">
        <v>0.27023945267958949</v>
      </c>
      <c r="O19" s="219">
        <v>0.29541595925297115</v>
      </c>
      <c r="P19" s="204">
        <v>1</v>
      </c>
      <c r="Q19" s="220">
        <v>0.24922950482843642</v>
      </c>
      <c r="R19" s="220">
        <v>0.2666257351515543</v>
      </c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</row>
    <row r="20" spans="1:106" ht="21.95" customHeight="1" thickTop="1" x14ac:dyDescent="0.25">
      <c r="B20" s="206" t="s">
        <v>115</v>
      </c>
      <c r="C20" s="221">
        <v>8.356545961002786E-3</v>
      </c>
      <c r="D20" s="222">
        <v>4.1562759767248547E-3</v>
      </c>
      <c r="E20" s="222">
        <v>0</v>
      </c>
      <c r="F20" s="223">
        <v>0</v>
      </c>
      <c r="G20" s="91">
        <v>5.6759545923632613E-3</v>
      </c>
      <c r="H20" s="221">
        <v>4.0381198513971895E-3</v>
      </c>
      <c r="I20" s="222">
        <v>1.9361084220716361E-3</v>
      </c>
      <c r="J20" s="222">
        <v>5.8309037900874635E-3</v>
      </c>
      <c r="K20" s="223">
        <v>0</v>
      </c>
      <c r="L20" s="91">
        <v>2.7498184082183253E-3</v>
      </c>
      <c r="M20" s="221">
        <v>1.9973368841544607E-3</v>
      </c>
      <c r="N20" s="222">
        <v>1.6289297931259162E-3</v>
      </c>
      <c r="O20" s="222">
        <v>1.697792869269949E-3</v>
      </c>
      <c r="P20" s="223">
        <v>0</v>
      </c>
      <c r="Q20" s="224">
        <v>1.7464557222108075E-3</v>
      </c>
      <c r="R20" s="91">
        <v>2.6174626769210883E-3</v>
      </c>
    </row>
    <row r="21" spans="1:106" ht="21.95" customHeight="1" thickBot="1" x14ac:dyDescent="0.3">
      <c r="B21" s="206" t="s">
        <v>38</v>
      </c>
      <c r="C21" s="221">
        <v>0.27298050139275765</v>
      </c>
      <c r="D21" s="222">
        <v>0.17539484621778886</v>
      </c>
      <c r="E21" s="222">
        <v>5.8823529411764705E-2</v>
      </c>
      <c r="F21" s="223">
        <v>0</v>
      </c>
      <c r="G21" s="91">
        <v>0.21052631578947367</v>
      </c>
      <c r="H21" s="221">
        <v>0.38701340655790661</v>
      </c>
      <c r="I21" s="222">
        <v>0.22144240077444338</v>
      </c>
      <c r="J21" s="222">
        <v>0.33527696793002915</v>
      </c>
      <c r="K21" s="223">
        <v>0</v>
      </c>
      <c r="L21" s="91">
        <v>0.27866555982152125</v>
      </c>
      <c r="M21" s="221">
        <v>0.42976031957390148</v>
      </c>
      <c r="N21" s="222">
        <v>0.2839224629418472</v>
      </c>
      <c r="O21" s="222">
        <v>0.42784380305602715</v>
      </c>
      <c r="P21" s="223">
        <v>0</v>
      </c>
      <c r="Q21" s="224">
        <v>0.33757961783439489</v>
      </c>
      <c r="R21" s="91">
        <v>0.29292961933690947</v>
      </c>
    </row>
    <row r="22" spans="1:106" ht="21.95" customHeight="1" thickTop="1" thickBot="1" x14ac:dyDescent="0.3">
      <c r="B22" s="216" t="s">
        <v>31</v>
      </c>
      <c r="C22" s="152">
        <v>1</v>
      </c>
      <c r="D22" s="153">
        <v>1</v>
      </c>
      <c r="E22" s="153">
        <v>1</v>
      </c>
      <c r="F22" s="101">
        <v>0</v>
      </c>
      <c r="G22" s="154">
        <v>1</v>
      </c>
      <c r="H22" s="152">
        <v>1</v>
      </c>
      <c r="I22" s="153">
        <v>1</v>
      </c>
      <c r="J22" s="153">
        <v>1</v>
      </c>
      <c r="K22" s="101">
        <v>1</v>
      </c>
      <c r="L22" s="154">
        <v>1</v>
      </c>
      <c r="M22" s="152">
        <v>1</v>
      </c>
      <c r="N22" s="153">
        <v>1</v>
      </c>
      <c r="O22" s="153">
        <v>1</v>
      </c>
      <c r="P22" s="101">
        <v>1</v>
      </c>
      <c r="Q22" s="154">
        <v>1</v>
      </c>
      <c r="R22" s="154">
        <v>1</v>
      </c>
    </row>
    <row r="23" spans="1:106" s="81" customFormat="1" ht="21.95" customHeight="1" thickTop="1" thickBot="1" x14ac:dyDescent="0.3">
      <c r="B23" s="211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106" s="81" customFormat="1" ht="21.95" customHeight="1" thickTop="1" x14ac:dyDescent="0.25">
      <c r="B24" s="114" t="s">
        <v>217</v>
      </c>
      <c r="C24" s="115"/>
      <c r="D24" s="116"/>
      <c r="E24" s="133"/>
      <c r="F24" s="161"/>
      <c r="G24" s="117"/>
      <c r="H24" s="117"/>
      <c r="I24" s="117"/>
      <c r="J24" s="161"/>
      <c r="K24" s="117"/>
      <c r="L24" s="117"/>
    </row>
    <row r="25" spans="1:106" s="81" customFormat="1" ht="21.95" customHeight="1" thickBot="1" x14ac:dyDescent="0.3">
      <c r="B25" s="119" t="s">
        <v>249</v>
      </c>
      <c r="C25" s="120"/>
      <c r="D25" s="121"/>
      <c r="E25" s="133"/>
      <c r="F25" s="117"/>
      <c r="G25" s="117"/>
      <c r="H25" s="117"/>
      <c r="I25" s="117"/>
      <c r="J25" s="117"/>
      <c r="K25" s="117"/>
      <c r="L25" s="117"/>
    </row>
    <row r="26" spans="1:106" s="81" customFormat="1" ht="15.75" thickTop="1" x14ac:dyDescent="0.25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06" s="81" customFormat="1" x14ac:dyDescent="0.25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106" s="81" customFormat="1" x14ac:dyDescent="0.25"/>
    <row r="29" spans="1:106" s="81" customFormat="1" x14ac:dyDescent="0.25"/>
    <row r="30" spans="1:106" s="81" customFormat="1" x14ac:dyDescent="0.25"/>
    <row r="31" spans="1:106" s="81" customFormat="1" x14ac:dyDescent="0.25"/>
    <row r="32" spans="1:106" s="81" customFormat="1" x14ac:dyDescent="0.25"/>
    <row r="33" s="81" customFormat="1" x14ac:dyDescent="0.25"/>
    <row r="34" s="81" customFormat="1" x14ac:dyDescent="0.25"/>
    <row r="35" s="81" customFormat="1" x14ac:dyDescent="0.25"/>
    <row r="36" s="81" customFormat="1" x14ac:dyDescent="0.25"/>
    <row r="37" s="81" customFormat="1" x14ac:dyDescent="0.25"/>
    <row r="38" s="81" customFormat="1" x14ac:dyDescent="0.25"/>
    <row r="39" s="81" customFormat="1" x14ac:dyDescent="0.25"/>
    <row r="40" s="81" customFormat="1" x14ac:dyDescent="0.25"/>
    <row r="41" s="81" customFormat="1" x14ac:dyDescent="0.25"/>
    <row r="42" s="81" customFormat="1" x14ac:dyDescent="0.25"/>
    <row r="43" s="81" customFormat="1" x14ac:dyDescent="0.25"/>
    <row r="44" s="81" customFormat="1" x14ac:dyDescent="0.25"/>
    <row r="45" s="81" customFormat="1" x14ac:dyDescent="0.25"/>
    <row r="46" s="81" customFormat="1" x14ac:dyDescent="0.25"/>
    <row r="47" s="81" customFormat="1" x14ac:dyDescent="0.25"/>
    <row r="48" s="81" customFormat="1" x14ac:dyDescent="0.25"/>
    <row r="49" s="81" customFormat="1" x14ac:dyDescent="0.25"/>
    <row r="50" s="81" customFormat="1" x14ac:dyDescent="0.25"/>
    <row r="51" s="81" customFormat="1" x14ac:dyDescent="0.25"/>
    <row r="52" s="81" customFormat="1" x14ac:dyDescent="0.25"/>
    <row r="53" s="81" customFormat="1" x14ac:dyDescent="0.25"/>
    <row r="54" s="81" customFormat="1" x14ac:dyDescent="0.25"/>
    <row r="55" s="81" customFormat="1" x14ac:dyDescent="0.25"/>
    <row r="56" s="81" customFormat="1" x14ac:dyDescent="0.25"/>
    <row r="57" s="81" customFormat="1" x14ac:dyDescent="0.25"/>
    <row r="58" s="81" customFormat="1" x14ac:dyDescent="0.25"/>
    <row r="59" s="81" customFormat="1" x14ac:dyDescent="0.25"/>
    <row r="60" s="81" customFormat="1" x14ac:dyDescent="0.25"/>
    <row r="61" s="81" customFormat="1" x14ac:dyDescent="0.25"/>
    <row r="62" s="81" customFormat="1" x14ac:dyDescent="0.25"/>
    <row r="63" s="81" customFormat="1" x14ac:dyDescent="0.25"/>
    <row r="64" s="81" customFormat="1" x14ac:dyDescent="0.25"/>
    <row r="65" s="81" customFormat="1" x14ac:dyDescent="0.25"/>
    <row r="66" s="81" customFormat="1" x14ac:dyDescent="0.25"/>
    <row r="67" s="81" customFormat="1" x14ac:dyDescent="0.25"/>
    <row r="68" s="81" customFormat="1" x14ac:dyDescent="0.25"/>
    <row r="69" s="81" customFormat="1" x14ac:dyDescent="0.25"/>
    <row r="70" s="81" customFormat="1" x14ac:dyDescent="0.25"/>
    <row r="71" s="81" customFormat="1" x14ac:dyDescent="0.25"/>
    <row r="72" s="81" customFormat="1" x14ac:dyDescent="0.25"/>
    <row r="73" s="81" customFormat="1" x14ac:dyDescent="0.25"/>
    <row r="74" s="81" customFormat="1" x14ac:dyDescent="0.25"/>
    <row r="75" s="81" customFormat="1" x14ac:dyDescent="0.25"/>
    <row r="76" s="81" customFormat="1" x14ac:dyDescent="0.25"/>
    <row r="77" s="81" customFormat="1" x14ac:dyDescent="0.25"/>
    <row r="78" s="81" customFormat="1" x14ac:dyDescent="0.25"/>
    <row r="79" s="81" customFormat="1" x14ac:dyDescent="0.25"/>
    <row r="80" s="81" customFormat="1" x14ac:dyDescent="0.25"/>
    <row r="81" s="81" customFormat="1" x14ac:dyDescent="0.25"/>
    <row r="82" s="81" customFormat="1" x14ac:dyDescent="0.25"/>
    <row r="83" s="81" customFormat="1" x14ac:dyDescent="0.25"/>
    <row r="84" s="81" customFormat="1" x14ac:dyDescent="0.25"/>
    <row r="85" s="81" customFormat="1" x14ac:dyDescent="0.25"/>
    <row r="86" s="81" customFormat="1" x14ac:dyDescent="0.25"/>
    <row r="87" s="81" customFormat="1" x14ac:dyDescent="0.25"/>
    <row r="88" s="81" customFormat="1" x14ac:dyDescent="0.25"/>
    <row r="89" s="81" customFormat="1" x14ac:dyDescent="0.25"/>
    <row r="90" s="81" customFormat="1" x14ac:dyDescent="0.25"/>
    <row r="91" s="81" customFormat="1" x14ac:dyDescent="0.25"/>
    <row r="92" s="81" customFormat="1" x14ac:dyDescent="0.25"/>
    <row r="93" s="81" customFormat="1" x14ac:dyDescent="0.25"/>
    <row r="94" s="81" customFormat="1" x14ac:dyDescent="0.25"/>
    <row r="95" s="81" customFormat="1" x14ac:dyDescent="0.25"/>
    <row r="96" s="81" customFormat="1" x14ac:dyDescent="0.25"/>
    <row r="97" s="81" customFormat="1" x14ac:dyDescent="0.25"/>
    <row r="98" s="81" customFormat="1" x14ac:dyDescent="0.25"/>
    <row r="99" s="81" customFormat="1" x14ac:dyDescent="0.25"/>
    <row r="100" s="81" customFormat="1" x14ac:dyDescent="0.25"/>
    <row r="101" s="81" customFormat="1" x14ac:dyDescent="0.25"/>
    <row r="102" s="81" customFormat="1" x14ac:dyDescent="0.25"/>
    <row r="103" s="81" customFormat="1" x14ac:dyDescent="0.25"/>
    <row r="104" s="81" customFormat="1" x14ac:dyDescent="0.25"/>
    <row r="105" s="81" customFormat="1" x14ac:dyDescent="0.25"/>
    <row r="106" s="81" customFormat="1" x14ac:dyDescent="0.25"/>
    <row r="107" s="81" customFormat="1" x14ac:dyDescent="0.25"/>
    <row r="108" s="81" customFormat="1" x14ac:dyDescent="0.25"/>
    <row r="109" s="81" customFormat="1" x14ac:dyDescent="0.25"/>
    <row r="110" s="81" customFormat="1" x14ac:dyDescent="0.25"/>
    <row r="111" s="81" customFormat="1" x14ac:dyDescent="0.25"/>
    <row r="112" s="81" customFormat="1" x14ac:dyDescent="0.25"/>
    <row r="113" s="81" customFormat="1" x14ac:dyDescent="0.25"/>
    <row r="114" s="81" customFormat="1" x14ac:dyDescent="0.25"/>
    <row r="115" s="81" customFormat="1" x14ac:dyDescent="0.25"/>
    <row r="116" s="81" customFormat="1" x14ac:dyDescent="0.25"/>
    <row r="117" s="81" customFormat="1" x14ac:dyDescent="0.25"/>
    <row r="118" s="81" customFormat="1" x14ac:dyDescent="0.25"/>
    <row r="119" s="81" customFormat="1" x14ac:dyDescent="0.25"/>
    <row r="120" s="81" customFormat="1" x14ac:dyDescent="0.25"/>
    <row r="121" s="81" customFormat="1" x14ac:dyDescent="0.25"/>
    <row r="122" s="81" customFormat="1" x14ac:dyDescent="0.25"/>
    <row r="123" s="81" customFormat="1" x14ac:dyDescent="0.25"/>
    <row r="124" s="81" customFormat="1" x14ac:dyDescent="0.25"/>
    <row r="125" s="81" customFormat="1" x14ac:dyDescent="0.25"/>
    <row r="126" s="81" customFormat="1" x14ac:dyDescent="0.25"/>
    <row r="127" s="81" customFormat="1" x14ac:dyDescent="0.25"/>
    <row r="128" s="81" customFormat="1" x14ac:dyDescent="0.25"/>
    <row r="129" s="81" customFormat="1" x14ac:dyDescent="0.25"/>
    <row r="130" s="81" customFormat="1" x14ac:dyDescent="0.25"/>
    <row r="131" s="81" customFormat="1" x14ac:dyDescent="0.25"/>
    <row r="132" s="81" customFormat="1" x14ac:dyDescent="0.25"/>
    <row r="133" s="81" customFormat="1" x14ac:dyDescent="0.25"/>
    <row r="134" s="81" customFormat="1" x14ac:dyDescent="0.25"/>
    <row r="135" s="81" customFormat="1" x14ac:dyDescent="0.25"/>
    <row r="136" s="81" customFormat="1" x14ac:dyDescent="0.25"/>
    <row r="137" s="81" customFormat="1" x14ac:dyDescent="0.25"/>
    <row r="138" s="81" customFormat="1" x14ac:dyDescent="0.25"/>
    <row r="139" s="81" customFormat="1" x14ac:dyDescent="0.25"/>
    <row r="140" s="81" customFormat="1" x14ac:dyDescent="0.25"/>
    <row r="141" s="81" customFormat="1" x14ac:dyDescent="0.25"/>
    <row r="142" s="81" customFormat="1" x14ac:dyDescent="0.25"/>
    <row r="143" s="81" customFormat="1" x14ac:dyDescent="0.25"/>
    <row r="144" s="81" customFormat="1" x14ac:dyDescent="0.25"/>
    <row r="145" s="81" customFormat="1" x14ac:dyDescent="0.25"/>
    <row r="146" s="81" customFormat="1" x14ac:dyDescent="0.25"/>
    <row r="147" s="81" customFormat="1" x14ac:dyDescent="0.25"/>
    <row r="148" s="81" customFormat="1" x14ac:dyDescent="0.25"/>
    <row r="149" s="81" customFormat="1" x14ac:dyDescent="0.25"/>
    <row r="150" s="81" customFormat="1" x14ac:dyDescent="0.25"/>
    <row r="151" s="81" customFormat="1" x14ac:dyDescent="0.25"/>
    <row r="152" s="81" customFormat="1" x14ac:dyDescent="0.25"/>
    <row r="153" s="81" customFormat="1" x14ac:dyDescent="0.25"/>
    <row r="154" s="81" customFormat="1" x14ac:dyDescent="0.25"/>
    <row r="155" s="81" customFormat="1" x14ac:dyDescent="0.25"/>
    <row r="156" s="81" customFormat="1" x14ac:dyDescent="0.25"/>
    <row r="157" s="81" customFormat="1" x14ac:dyDescent="0.25"/>
    <row r="158" s="81" customFormat="1" x14ac:dyDescent="0.25"/>
    <row r="159" s="81" customFormat="1" x14ac:dyDescent="0.25"/>
    <row r="160" s="81" customFormat="1" x14ac:dyDescent="0.25"/>
    <row r="161" s="81" customFormat="1" x14ac:dyDescent="0.25"/>
    <row r="162" s="81" customFormat="1" x14ac:dyDescent="0.25"/>
    <row r="163" s="81" customFormat="1" x14ac:dyDescent="0.25"/>
    <row r="164" s="81" customFormat="1" x14ac:dyDescent="0.25"/>
    <row r="165" s="81" customFormat="1" x14ac:dyDescent="0.25"/>
    <row r="166" s="81" customFormat="1" x14ac:dyDescent="0.25"/>
    <row r="167" s="81" customFormat="1" x14ac:dyDescent="0.25"/>
    <row r="168" s="81" customFormat="1" x14ac:dyDescent="0.25"/>
    <row r="169" s="81" customFormat="1" x14ac:dyDescent="0.25"/>
    <row r="170" s="81" customFormat="1" x14ac:dyDescent="0.25"/>
    <row r="171" s="81" customFormat="1" x14ac:dyDescent="0.25"/>
    <row r="172" s="81" customFormat="1" x14ac:dyDescent="0.25"/>
    <row r="173" s="81" customFormat="1" x14ac:dyDescent="0.25"/>
    <row r="174" s="81" customFormat="1" x14ac:dyDescent="0.25"/>
    <row r="175" s="81" customFormat="1" x14ac:dyDescent="0.25"/>
    <row r="176" s="81" customFormat="1" x14ac:dyDescent="0.25"/>
    <row r="177" s="81" customFormat="1" x14ac:dyDescent="0.25"/>
    <row r="178" s="81" customFormat="1" x14ac:dyDescent="0.25"/>
    <row r="179" s="81" customFormat="1" x14ac:dyDescent="0.25"/>
    <row r="180" s="81" customFormat="1" x14ac:dyDescent="0.25"/>
    <row r="181" s="81" customFormat="1" x14ac:dyDescent="0.25"/>
    <row r="182" s="81" customFormat="1" x14ac:dyDescent="0.25"/>
    <row r="183" s="81" customFormat="1" x14ac:dyDescent="0.25"/>
    <row r="184" s="81" customFormat="1" x14ac:dyDescent="0.25"/>
    <row r="185" s="81" customFormat="1" x14ac:dyDescent="0.25"/>
    <row r="186" s="81" customFormat="1" x14ac:dyDescent="0.25"/>
    <row r="187" s="81" customFormat="1" x14ac:dyDescent="0.25"/>
    <row r="188" s="81" customFormat="1" x14ac:dyDescent="0.25"/>
    <row r="189" s="81" customFormat="1" x14ac:dyDescent="0.25"/>
    <row r="190" s="81" customFormat="1" x14ac:dyDescent="0.25"/>
    <row r="191" s="81" customFormat="1" x14ac:dyDescent="0.25"/>
    <row r="192" s="81" customFormat="1" x14ac:dyDescent="0.25"/>
    <row r="193" s="81" customFormat="1" x14ac:dyDescent="0.25"/>
    <row r="194" s="81" customFormat="1" x14ac:dyDescent="0.25"/>
    <row r="195" s="81" customFormat="1" x14ac:dyDescent="0.25"/>
    <row r="196" s="81" customFormat="1" x14ac:dyDescent="0.25"/>
    <row r="197" s="81" customFormat="1" x14ac:dyDescent="0.25"/>
    <row r="198" s="81" customFormat="1" x14ac:dyDescent="0.25"/>
    <row r="199" s="81" customFormat="1" x14ac:dyDescent="0.25"/>
    <row r="200" s="81" customFormat="1" x14ac:dyDescent="0.25"/>
    <row r="201" s="81" customFormat="1" x14ac:dyDescent="0.25"/>
    <row r="202" s="81" customFormat="1" x14ac:dyDescent="0.25"/>
    <row r="203" s="81" customFormat="1" x14ac:dyDescent="0.25"/>
    <row r="204" s="81" customFormat="1" x14ac:dyDescent="0.25"/>
    <row r="205" s="81" customFormat="1" x14ac:dyDescent="0.25"/>
    <row r="206" s="81" customFormat="1" x14ac:dyDescent="0.25"/>
    <row r="207" s="81" customFormat="1" x14ac:dyDescent="0.25"/>
    <row r="208" s="81" customFormat="1" x14ac:dyDescent="0.25"/>
    <row r="209" s="81" customFormat="1" x14ac:dyDescent="0.25"/>
    <row r="210" s="81" customFormat="1" x14ac:dyDescent="0.25"/>
    <row r="211" s="81" customFormat="1" x14ac:dyDescent="0.25"/>
    <row r="212" s="81" customFormat="1" x14ac:dyDescent="0.25"/>
    <row r="213" s="81" customFormat="1" x14ac:dyDescent="0.25"/>
    <row r="214" s="81" customFormat="1" x14ac:dyDescent="0.25"/>
    <row r="215" s="81" customFormat="1" x14ac:dyDescent="0.25"/>
    <row r="216" s="81" customFormat="1" x14ac:dyDescent="0.25"/>
    <row r="217" s="81" customFormat="1" x14ac:dyDescent="0.25"/>
    <row r="218" s="81" customFormat="1" x14ac:dyDescent="0.25"/>
    <row r="219" s="81" customFormat="1" x14ac:dyDescent="0.25"/>
    <row r="220" s="81" customFormat="1" x14ac:dyDescent="0.25"/>
    <row r="221" s="81" customFormat="1" x14ac:dyDescent="0.25"/>
    <row r="222" s="81" customFormat="1" x14ac:dyDescent="0.25"/>
    <row r="223" s="81" customFormat="1" x14ac:dyDescent="0.25"/>
    <row r="224" s="81" customFormat="1" x14ac:dyDescent="0.25"/>
    <row r="225" s="81" customFormat="1" x14ac:dyDescent="0.25"/>
    <row r="226" s="81" customFormat="1" x14ac:dyDescent="0.25"/>
    <row r="227" s="81" customFormat="1" x14ac:dyDescent="0.25"/>
    <row r="228" s="81" customFormat="1" x14ac:dyDescent="0.25"/>
    <row r="229" s="81" customFormat="1" x14ac:dyDescent="0.25"/>
    <row r="230" s="81" customFormat="1" x14ac:dyDescent="0.25"/>
    <row r="231" s="81" customFormat="1" x14ac:dyDescent="0.25"/>
    <row r="232" s="81" customFormat="1" x14ac:dyDescent="0.25"/>
    <row r="233" s="81" customFormat="1" x14ac:dyDescent="0.25"/>
    <row r="234" s="81" customFormat="1" x14ac:dyDescent="0.25"/>
    <row r="235" s="81" customFormat="1" x14ac:dyDescent="0.25"/>
    <row r="236" s="81" customFormat="1" x14ac:dyDescent="0.25"/>
    <row r="237" s="81" customFormat="1" x14ac:dyDescent="0.25"/>
    <row r="238" s="81" customFormat="1" x14ac:dyDescent="0.25"/>
    <row r="239" s="81" customFormat="1" x14ac:dyDescent="0.25"/>
    <row r="240" s="81" customFormat="1" x14ac:dyDescent="0.25"/>
    <row r="241" s="81" customFormat="1" x14ac:dyDescent="0.25"/>
    <row r="242" s="81" customFormat="1" x14ac:dyDescent="0.25"/>
    <row r="243" s="81" customFormat="1" x14ac:dyDescent="0.25"/>
    <row r="244" s="81" customFormat="1" x14ac:dyDescent="0.25"/>
    <row r="245" s="81" customFormat="1" x14ac:dyDescent="0.25"/>
    <row r="246" s="81" customFormat="1" x14ac:dyDescent="0.25"/>
    <row r="247" s="81" customFormat="1" x14ac:dyDescent="0.25"/>
    <row r="248" s="81" customFormat="1" x14ac:dyDescent="0.25"/>
    <row r="249" s="81" customFormat="1" x14ac:dyDescent="0.25"/>
    <row r="250" s="81" customFormat="1" x14ac:dyDescent="0.25"/>
    <row r="251" s="81" customFormat="1" x14ac:dyDescent="0.25"/>
    <row r="252" s="81" customFormat="1" x14ac:dyDescent="0.25"/>
    <row r="253" s="81" customFormat="1" x14ac:dyDescent="0.25"/>
    <row r="254" s="81" customFormat="1" x14ac:dyDescent="0.25"/>
    <row r="255" s="81" customFormat="1" x14ac:dyDescent="0.25"/>
    <row r="256" s="81" customFormat="1" x14ac:dyDescent="0.25"/>
    <row r="257" s="81" customFormat="1" x14ac:dyDescent="0.25"/>
    <row r="258" s="81" customFormat="1" x14ac:dyDescent="0.25"/>
    <row r="259" s="81" customFormat="1" x14ac:dyDescent="0.25"/>
    <row r="260" s="81" customFormat="1" x14ac:dyDescent="0.25"/>
    <row r="261" s="81" customFormat="1" x14ac:dyDescent="0.25"/>
    <row r="262" s="81" customFormat="1" x14ac:dyDescent="0.25"/>
    <row r="263" s="81" customFormat="1" x14ac:dyDescent="0.25"/>
    <row r="264" s="81" customFormat="1" x14ac:dyDescent="0.25"/>
    <row r="265" s="81" customFormat="1" x14ac:dyDescent="0.25"/>
    <row r="266" s="81" customFormat="1" x14ac:dyDescent="0.25"/>
    <row r="267" s="81" customFormat="1" x14ac:dyDescent="0.25"/>
    <row r="268" s="81" customFormat="1" x14ac:dyDescent="0.25"/>
    <row r="269" s="81" customFormat="1" x14ac:dyDescent="0.25"/>
    <row r="270" s="81" customFormat="1" x14ac:dyDescent="0.25"/>
    <row r="271" s="81" customFormat="1" x14ac:dyDescent="0.25"/>
    <row r="272" s="81" customFormat="1" x14ac:dyDescent="0.25"/>
    <row r="273" s="81" customFormat="1" x14ac:dyDescent="0.25"/>
    <row r="274" s="81" customFormat="1" x14ac:dyDescent="0.25"/>
    <row r="275" s="81" customFormat="1" x14ac:dyDescent="0.25"/>
    <row r="276" s="81" customFormat="1" x14ac:dyDescent="0.25"/>
    <row r="277" s="81" customFormat="1" x14ac:dyDescent="0.25"/>
    <row r="278" s="81" customFormat="1" x14ac:dyDescent="0.25"/>
    <row r="279" s="81" customFormat="1" x14ac:dyDescent="0.25"/>
    <row r="280" s="81" customFormat="1" x14ac:dyDescent="0.25"/>
    <row r="281" s="81" customFormat="1" x14ac:dyDescent="0.25"/>
    <row r="282" s="81" customFormat="1" x14ac:dyDescent="0.25"/>
    <row r="283" s="81" customFormat="1" x14ac:dyDescent="0.25"/>
    <row r="284" s="81" customFormat="1" x14ac:dyDescent="0.25"/>
    <row r="285" s="81" customFormat="1" x14ac:dyDescent="0.25"/>
    <row r="286" s="81" customFormat="1" x14ac:dyDescent="0.25"/>
    <row r="287" s="81" customFormat="1" x14ac:dyDescent="0.25"/>
    <row r="288" s="81" customFormat="1" x14ac:dyDescent="0.25"/>
    <row r="289" s="81" customFormat="1" x14ac:dyDescent="0.25"/>
    <row r="290" s="81" customFormat="1" x14ac:dyDescent="0.25"/>
    <row r="291" s="81" customFormat="1" x14ac:dyDescent="0.25"/>
    <row r="292" s="81" customFormat="1" x14ac:dyDescent="0.25"/>
    <row r="293" s="81" customFormat="1" x14ac:dyDescent="0.25"/>
    <row r="294" s="81" customFormat="1" x14ac:dyDescent="0.25"/>
    <row r="295" s="81" customFormat="1" x14ac:dyDescent="0.25"/>
    <row r="296" s="81" customFormat="1" x14ac:dyDescent="0.25"/>
    <row r="297" s="81" customFormat="1" x14ac:dyDescent="0.25"/>
    <row r="298" s="81" customFormat="1" x14ac:dyDescent="0.25"/>
    <row r="299" s="81" customFormat="1" x14ac:dyDescent="0.25"/>
    <row r="300" s="81" customFormat="1" x14ac:dyDescent="0.25"/>
    <row r="301" s="81" customFormat="1" x14ac:dyDescent="0.25"/>
    <row r="302" s="81" customFormat="1" x14ac:dyDescent="0.25"/>
    <row r="303" s="81" customFormat="1" x14ac:dyDescent="0.25"/>
    <row r="304" s="81" customFormat="1" x14ac:dyDescent="0.25"/>
    <row r="305" s="81" customFormat="1" x14ac:dyDescent="0.25"/>
    <row r="306" s="81" customFormat="1" x14ac:dyDescent="0.25"/>
    <row r="307" s="81" customFormat="1" x14ac:dyDescent="0.25"/>
    <row r="308" s="81" customFormat="1" x14ac:dyDescent="0.25"/>
    <row r="309" s="81" customFormat="1" x14ac:dyDescent="0.25"/>
    <row r="310" s="81" customFormat="1" x14ac:dyDescent="0.25"/>
    <row r="311" s="81" customFormat="1" x14ac:dyDescent="0.25"/>
    <row r="312" s="81" customFormat="1" x14ac:dyDescent="0.25"/>
    <row r="313" s="81" customFormat="1" x14ac:dyDescent="0.25"/>
    <row r="314" s="81" customFormat="1" x14ac:dyDescent="0.25"/>
    <row r="315" s="81" customFormat="1" x14ac:dyDescent="0.25"/>
    <row r="316" s="81" customFormat="1" x14ac:dyDescent="0.25"/>
    <row r="317" s="81" customFormat="1" x14ac:dyDescent="0.25"/>
    <row r="318" s="81" customFormat="1" x14ac:dyDescent="0.25"/>
    <row r="319" s="81" customFormat="1" x14ac:dyDescent="0.25"/>
    <row r="320" s="81" customFormat="1" x14ac:dyDescent="0.25"/>
    <row r="321" s="81" customFormat="1" x14ac:dyDescent="0.25"/>
    <row r="322" s="81" customFormat="1" x14ac:dyDescent="0.25"/>
    <row r="323" s="81" customFormat="1" x14ac:dyDescent="0.25"/>
    <row r="324" s="81" customFormat="1" x14ac:dyDescent="0.25"/>
    <row r="325" s="81" customFormat="1" x14ac:dyDescent="0.25"/>
    <row r="326" s="81" customFormat="1" x14ac:dyDescent="0.25"/>
    <row r="327" s="81" customFormat="1" x14ac:dyDescent="0.25"/>
    <row r="328" s="81" customFormat="1" x14ac:dyDescent="0.25"/>
    <row r="329" s="81" customFormat="1" x14ac:dyDescent="0.25"/>
    <row r="330" s="81" customFormat="1" x14ac:dyDescent="0.25"/>
    <row r="331" s="81" customFormat="1" x14ac:dyDescent="0.25"/>
    <row r="332" s="81" customFormat="1" x14ac:dyDescent="0.25"/>
    <row r="333" s="81" customFormat="1" x14ac:dyDescent="0.25"/>
    <row r="334" s="81" customFormat="1" x14ac:dyDescent="0.25"/>
    <row r="335" s="81" customFormat="1" x14ac:dyDescent="0.25"/>
    <row r="336" s="81" customFormat="1" x14ac:dyDescent="0.25"/>
    <row r="337" s="81" customFormat="1" x14ac:dyDescent="0.25"/>
    <row r="338" s="81" customFormat="1" x14ac:dyDescent="0.25"/>
    <row r="339" s="81" customFormat="1" x14ac:dyDescent="0.25"/>
    <row r="340" s="81" customFormat="1" x14ac:dyDescent="0.25"/>
    <row r="341" s="81" customFormat="1" x14ac:dyDescent="0.25"/>
    <row r="342" s="81" customFormat="1" x14ac:dyDescent="0.25"/>
    <row r="343" s="81" customFormat="1" x14ac:dyDescent="0.25"/>
    <row r="344" s="81" customFormat="1" x14ac:dyDescent="0.25"/>
    <row r="345" s="81" customFormat="1" x14ac:dyDescent="0.25"/>
    <row r="346" s="81" customFormat="1" x14ac:dyDescent="0.25"/>
    <row r="347" s="81" customFormat="1" x14ac:dyDescent="0.25"/>
    <row r="348" s="81" customFormat="1" x14ac:dyDescent="0.25"/>
    <row r="349" s="81" customFormat="1" x14ac:dyDescent="0.25"/>
    <row r="350" s="81" customFormat="1" x14ac:dyDescent="0.25"/>
    <row r="351" s="81" customFormat="1" x14ac:dyDescent="0.25"/>
    <row r="352" s="81" customFormat="1" x14ac:dyDescent="0.25"/>
    <row r="353" s="81" customFormat="1" x14ac:dyDescent="0.25"/>
    <row r="354" s="81" customFormat="1" x14ac:dyDescent="0.25"/>
    <row r="355" s="81" customFormat="1" x14ac:dyDescent="0.25"/>
    <row r="356" s="81" customFormat="1" x14ac:dyDescent="0.25"/>
    <row r="357" s="81" customFormat="1" x14ac:dyDescent="0.25"/>
    <row r="358" s="81" customFormat="1" x14ac:dyDescent="0.25"/>
    <row r="359" s="81" customFormat="1" x14ac:dyDescent="0.25"/>
    <row r="360" s="81" customFormat="1" x14ac:dyDescent="0.25"/>
    <row r="361" s="81" customFormat="1" x14ac:dyDescent="0.25"/>
    <row r="362" s="81" customFormat="1" x14ac:dyDescent="0.25"/>
    <row r="363" s="81" customFormat="1" x14ac:dyDescent="0.25"/>
    <row r="364" s="81" customFormat="1" x14ac:dyDescent="0.25"/>
    <row r="365" s="81" customFormat="1" x14ac:dyDescent="0.25"/>
    <row r="366" s="81" customFormat="1" x14ac:dyDescent="0.25"/>
    <row r="367" s="81" customFormat="1" x14ac:dyDescent="0.25"/>
    <row r="368" s="81" customFormat="1" x14ac:dyDescent="0.25"/>
    <row r="369" s="81" customFormat="1" x14ac:dyDescent="0.25"/>
    <row r="370" s="81" customFormat="1" x14ac:dyDescent="0.25"/>
    <row r="371" s="81" customFormat="1" x14ac:dyDescent="0.25"/>
    <row r="372" s="81" customFormat="1" x14ac:dyDescent="0.25"/>
    <row r="373" s="81" customFormat="1" x14ac:dyDescent="0.25"/>
    <row r="374" s="81" customFormat="1" x14ac:dyDescent="0.25"/>
    <row r="375" s="81" customFormat="1" x14ac:dyDescent="0.25"/>
    <row r="376" s="81" customFormat="1" x14ac:dyDescent="0.25"/>
    <row r="377" s="81" customFormat="1" x14ac:dyDescent="0.25"/>
    <row r="378" s="81" customFormat="1" x14ac:dyDescent="0.25"/>
    <row r="379" s="81" customFormat="1" x14ac:dyDescent="0.25"/>
    <row r="380" s="81" customFormat="1" x14ac:dyDescent="0.25"/>
    <row r="381" s="81" customFormat="1" x14ac:dyDescent="0.25"/>
    <row r="382" s="81" customFormat="1" x14ac:dyDescent="0.25"/>
    <row r="383" s="81" customFormat="1" x14ac:dyDescent="0.25"/>
    <row r="384" s="81" customFormat="1" x14ac:dyDescent="0.25"/>
    <row r="385" s="81" customFormat="1" x14ac:dyDescent="0.25"/>
    <row r="386" s="81" customFormat="1" x14ac:dyDescent="0.25"/>
    <row r="387" s="81" customFormat="1" x14ac:dyDescent="0.25"/>
    <row r="388" s="81" customFormat="1" x14ac:dyDescent="0.25"/>
    <row r="389" s="81" customFormat="1" x14ac:dyDescent="0.25"/>
    <row r="390" s="81" customFormat="1" x14ac:dyDescent="0.25"/>
    <row r="391" s="81" customFormat="1" x14ac:dyDescent="0.25"/>
    <row r="392" s="81" customFormat="1" x14ac:dyDescent="0.25"/>
    <row r="393" s="81" customFormat="1" x14ac:dyDescent="0.25"/>
    <row r="394" s="81" customFormat="1" x14ac:dyDescent="0.25"/>
    <row r="395" s="81" customFormat="1" x14ac:dyDescent="0.25"/>
    <row r="396" s="81" customFormat="1" x14ac:dyDescent="0.25"/>
    <row r="397" s="81" customFormat="1" x14ac:dyDescent="0.25"/>
    <row r="398" s="81" customFormat="1" x14ac:dyDescent="0.25"/>
    <row r="399" s="81" customFormat="1" x14ac:dyDescent="0.25"/>
    <row r="400" s="81" customFormat="1" x14ac:dyDescent="0.25"/>
    <row r="401" s="81" customFormat="1" x14ac:dyDescent="0.25"/>
    <row r="402" s="81" customFormat="1" x14ac:dyDescent="0.25"/>
    <row r="403" s="81" customFormat="1" x14ac:dyDescent="0.25"/>
    <row r="404" s="81" customFormat="1" x14ac:dyDescent="0.25"/>
    <row r="405" s="81" customFormat="1" x14ac:dyDescent="0.25"/>
    <row r="406" s="81" customFormat="1" x14ac:dyDescent="0.25"/>
    <row r="407" s="81" customFormat="1" x14ac:dyDescent="0.25"/>
    <row r="408" s="81" customFormat="1" x14ac:dyDescent="0.25"/>
    <row r="409" s="81" customFormat="1" x14ac:dyDescent="0.25"/>
    <row r="410" s="81" customFormat="1" x14ac:dyDescent="0.25"/>
    <row r="411" s="81" customFormat="1" x14ac:dyDescent="0.25"/>
    <row r="412" s="81" customFormat="1" x14ac:dyDescent="0.25"/>
    <row r="413" s="81" customFormat="1" x14ac:dyDescent="0.25"/>
    <row r="414" s="81" customFormat="1" x14ac:dyDescent="0.25"/>
    <row r="415" s="81" customFormat="1" x14ac:dyDescent="0.25"/>
    <row r="416" s="81" customFormat="1" x14ac:dyDescent="0.25"/>
    <row r="417" s="81" customFormat="1" x14ac:dyDescent="0.25"/>
    <row r="418" s="81" customFormat="1" x14ac:dyDescent="0.25"/>
    <row r="419" s="81" customFormat="1" x14ac:dyDescent="0.25"/>
    <row r="420" s="81" customFormat="1" x14ac:dyDescent="0.25"/>
    <row r="421" s="81" customFormat="1" x14ac:dyDescent="0.25"/>
    <row r="422" s="81" customFormat="1" x14ac:dyDescent="0.25"/>
    <row r="423" s="81" customFormat="1" x14ac:dyDescent="0.25"/>
    <row r="424" s="81" customFormat="1" x14ac:dyDescent="0.25"/>
    <row r="425" s="81" customFormat="1" x14ac:dyDescent="0.25"/>
    <row r="426" s="81" customFormat="1" x14ac:dyDescent="0.25"/>
    <row r="427" s="81" customFormat="1" x14ac:dyDescent="0.25"/>
    <row r="428" s="81" customFormat="1" x14ac:dyDescent="0.25"/>
    <row r="429" s="81" customFormat="1" x14ac:dyDescent="0.25"/>
    <row r="430" s="81" customFormat="1" x14ac:dyDescent="0.25"/>
    <row r="431" s="81" customFormat="1" x14ac:dyDescent="0.25"/>
    <row r="432" s="81" customFormat="1" x14ac:dyDescent="0.25"/>
    <row r="433" s="81" customFormat="1" x14ac:dyDescent="0.25"/>
    <row r="434" s="81" customFormat="1" x14ac:dyDescent="0.25"/>
    <row r="435" s="81" customFormat="1" x14ac:dyDescent="0.25"/>
    <row r="436" s="81" customFormat="1" x14ac:dyDescent="0.25"/>
    <row r="437" s="81" customFormat="1" x14ac:dyDescent="0.25"/>
    <row r="438" s="81" customFormat="1" x14ac:dyDescent="0.25"/>
    <row r="439" s="81" customFormat="1" x14ac:dyDescent="0.25"/>
    <row r="440" s="81" customFormat="1" x14ac:dyDescent="0.25"/>
    <row r="441" s="81" customFormat="1" x14ac:dyDescent="0.25"/>
    <row r="442" s="81" customFormat="1" x14ac:dyDescent="0.25"/>
    <row r="443" s="81" customFormat="1" x14ac:dyDescent="0.25"/>
    <row r="444" s="81" customFormat="1" x14ac:dyDescent="0.25"/>
    <row r="445" s="81" customFormat="1" x14ac:dyDescent="0.25"/>
    <row r="446" s="81" customFormat="1" x14ac:dyDescent="0.25"/>
    <row r="447" s="81" customFormat="1" x14ac:dyDescent="0.25"/>
    <row r="448" s="81" customFormat="1" x14ac:dyDescent="0.25"/>
    <row r="449" s="81" customFormat="1" x14ac:dyDescent="0.25"/>
    <row r="450" s="81" customFormat="1" x14ac:dyDescent="0.25"/>
    <row r="451" s="81" customFormat="1" x14ac:dyDescent="0.25"/>
    <row r="452" s="81" customFormat="1" x14ac:dyDescent="0.25"/>
    <row r="453" s="81" customFormat="1" x14ac:dyDescent="0.25"/>
    <row r="454" s="81" customFormat="1" x14ac:dyDescent="0.25"/>
    <row r="455" s="81" customFormat="1" x14ac:dyDescent="0.25"/>
    <row r="456" s="81" customFormat="1" x14ac:dyDescent="0.25"/>
    <row r="457" s="81" customFormat="1" x14ac:dyDescent="0.25"/>
    <row r="458" s="81" customFormat="1" x14ac:dyDescent="0.25"/>
    <row r="459" s="81" customFormat="1" x14ac:dyDescent="0.25"/>
    <row r="460" s="81" customFormat="1" x14ac:dyDescent="0.25"/>
    <row r="461" s="81" customFormat="1" x14ac:dyDescent="0.25"/>
    <row r="462" s="81" customFormat="1" x14ac:dyDescent="0.25"/>
    <row r="463" s="81" customFormat="1" x14ac:dyDescent="0.25"/>
    <row r="464" s="81" customFormat="1" x14ac:dyDescent="0.25"/>
    <row r="465" s="81" customFormat="1" x14ac:dyDescent="0.25"/>
    <row r="466" s="81" customFormat="1" x14ac:dyDescent="0.25"/>
    <row r="467" s="81" customFormat="1" x14ac:dyDescent="0.25"/>
    <row r="468" s="81" customFormat="1" x14ac:dyDescent="0.25"/>
    <row r="469" s="81" customFormat="1" x14ac:dyDescent="0.25"/>
    <row r="470" s="81" customFormat="1" x14ac:dyDescent="0.25"/>
    <row r="471" s="81" customFormat="1" x14ac:dyDescent="0.25"/>
    <row r="472" s="81" customFormat="1" x14ac:dyDescent="0.25"/>
    <row r="473" s="81" customFormat="1" x14ac:dyDescent="0.25"/>
    <row r="474" s="81" customFormat="1" x14ac:dyDescent="0.25"/>
    <row r="475" s="81" customFormat="1" x14ac:dyDescent="0.25"/>
    <row r="476" s="81" customFormat="1" x14ac:dyDescent="0.25"/>
    <row r="477" s="81" customFormat="1" x14ac:dyDescent="0.25"/>
    <row r="478" s="81" customFormat="1" x14ac:dyDescent="0.25"/>
    <row r="479" s="81" customFormat="1" x14ac:dyDescent="0.25"/>
    <row r="480" s="81" customFormat="1" x14ac:dyDescent="0.25"/>
    <row r="481" s="81" customFormat="1" x14ac:dyDescent="0.25"/>
    <row r="482" s="81" customFormat="1" x14ac:dyDescent="0.25"/>
    <row r="483" s="81" customFormat="1" x14ac:dyDescent="0.25"/>
    <row r="484" s="81" customFormat="1" x14ac:dyDescent="0.25"/>
    <row r="485" s="81" customFormat="1" x14ac:dyDescent="0.25"/>
    <row r="486" s="81" customFormat="1" x14ac:dyDescent="0.25"/>
    <row r="487" s="81" customFormat="1" x14ac:dyDescent="0.25"/>
    <row r="488" s="81" customFormat="1" x14ac:dyDescent="0.25"/>
    <row r="489" s="81" customFormat="1" x14ac:dyDescent="0.25"/>
    <row r="490" s="81" customFormat="1" x14ac:dyDescent="0.25"/>
    <row r="491" s="81" customFormat="1" x14ac:dyDescent="0.25"/>
    <row r="492" s="81" customFormat="1" x14ac:dyDescent="0.25"/>
    <row r="493" s="81" customFormat="1" x14ac:dyDescent="0.25"/>
    <row r="494" s="81" customFormat="1" x14ac:dyDescent="0.25"/>
    <row r="495" s="81" customFormat="1" x14ac:dyDescent="0.25"/>
    <row r="496" s="81" customFormat="1" x14ac:dyDescent="0.25"/>
    <row r="497" s="81" customFormat="1" x14ac:dyDescent="0.25"/>
    <row r="498" s="81" customFormat="1" x14ac:dyDescent="0.25"/>
    <row r="499" s="81" customFormat="1" x14ac:dyDescent="0.25"/>
    <row r="500" s="81" customFormat="1" x14ac:dyDescent="0.25"/>
    <row r="501" s="81" customFormat="1" x14ac:dyDescent="0.25"/>
    <row r="502" s="81" customFormat="1" x14ac:dyDescent="0.25"/>
    <row r="503" s="81" customFormat="1" x14ac:dyDescent="0.25"/>
    <row r="504" s="81" customFormat="1" x14ac:dyDescent="0.25"/>
    <row r="505" s="81" customFormat="1" x14ac:dyDescent="0.25"/>
    <row r="506" s="81" customFormat="1" x14ac:dyDescent="0.25"/>
    <row r="507" s="81" customFormat="1" x14ac:dyDescent="0.25"/>
    <row r="508" s="81" customFormat="1" x14ac:dyDescent="0.25"/>
    <row r="509" s="81" customFormat="1" x14ac:dyDescent="0.25"/>
    <row r="510" s="81" customFormat="1" x14ac:dyDescent="0.25"/>
    <row r="511" s="81" customFormat="1" x14ac:dyDescent="0.25"/>
    <row r="512" s="81" customFormat="1" x14ac:dyDescent="0.25"/>
    <row r="513" s="81" customFormat="1" x14ac:dyDescent="0.25"/>
    <row r="514" s="81" customFormat="1" x14ac:dyDescent="0.25"/>
    <row r="515" s="81" customFormat="1" x14ac:dyDescent="0.25"/>
    <row r="516" s="81" customFormat="1" x14ac:dyDescent="0.25"/>
    <row r="517" s="81" customFormat="1" x14ac:dyDescent="0.25"/>
    <row r="518" s="81" customFormat="1" x14ac:dyDescent="0.25"/>
    <row r="519" s="81" customFormat="1" x14ac:dyDescent="0.25"/>
    <row r="520" s="81" customFormat="1" x14ac:dyDescent="0.25"/>
    <row r="521" s="81" customFormat="1" x14ac:dyDescent="0.25"/>
    <row r="522" s="81" customFormat="1" x14ac:dyDescent="0.25"/>
    <row r="523" s="81" customFormat="1" x14ac:dyDescent="0.25"/>
    <row r="524" s="81" customFormat="1" x14ac:dyDescent="0.25"/>
    <row r="525" s="81" customFormat="1" x14ac:dyDescent="0.25"/>
    <row r="526" s="81" customFormat="1" x14ac:dyDescent="0.25"/>
    <row r="527" s="81" customFormat="1" x14ac:dyDescent="0.25"/>
    <row r="528" s="81" customFormat="1" x14ac:dyDescent="0.25"/>
    <row r="529" s="81" customFormat="1" x14ac:dyDescent="0.25"/>
    <row r="530" s="81" customFormat="1" x14ac:dyDescent="0.25"/>
    <row r="531" s="81" customFormat="1" x14ac:dyDescent="0.25"/>
    <row r="532" s="81" customFormat="1" x14ac:dyDescent="0.25"/>
    <row r="533" s="81" customFormat="1" x14ac:dyDescent="0.25"/>
    <row r="534" s="81" customFormat="1" x14ac:dyDescent="0.25"/>
    <row r="535" s="81" customFormat="1" x14ac:dyDescent="0.25"/>
    <row r="536" s="81" customFormat="1" x14ac:dyDescent="0.25"/>
    <row r="537" s="81" customFormat="1" x14ac:dyDescent="0.25"/>
    <row r="538" s="81" customFormat="1" x14ac:dyDescent="0.25"/>
    <row r="539" s="81" customFormat="1" x14ac:dyDescent="0.25"/>
    <row r="540" s="81" customFormat="1" x14ac:dyDescent="0.25"/>
    <row r="541" s="81" customFormat="1" x14ac:dyDescent="0.25"/>
    <row r="542" s="81" customFormat="1" x14ac:dyDescent="0.25"/>
    <row r="543" s="81" customFormat="1" x14ac:dyDescent="0.25"/>
    <row r="544" s="81" customFormat="1" x14ac:dyDescent="0.25"/>
    <row r="545" s="81" customFormat="1" x14ac:dyDescent="0.25"/>
    <row r="546" s="81" customFormat="1" x14ac:dyDescent="0.25"/>
    <row r="547" s="81" customFormat="1" x14ac:dyDescent="0.25"/>
    <row r="548" s="81" customFormat="1" x14ac:dyDescent="0.25"/>
    <row r="549" s="81" customFormat="1" x14ac:dyDescent="0.25"/>
    <row r="550" s="81" customFormat="1" x14ac:dyDescent="0.25"/>
    <row r="551" s="81" customFormat="1" x14ac:dyDescent="0.25"/>
    <row r="552" s="81" customFormat="1" x14ac:dyDescent="0.25"/>
    <row r="553" s="81" customFormat="1" x14ac:dyDescent="0.25"/>
    <row r="554" s="81" customFormat="1" x14ac:dyDescent="0.25"/>
    <row r="555" s="81" customFormat="1" x14ac:dyDescent="0.25"/>
    <row r="556" s="81" customFormat="1" x14ac:dyDescent="0.25"/>
    <row r="557" s="81" customFormat="1" x14ac:dyDescent="0.25"/>
    <row r="558" s="81" customFormat="1" x14ac:dyDescent="0.25"/>
    <row r="559" s="81" customFormat="1" x14ac:dyDescent="0.25"/>
    <row r="560" s="81" customFormat="1" x14ac:dyDescent="0.25"/>
    <row r="561" s="81" customFormat="1" x14ac:dyDescent="0.25"/>
    <row r="562" s="81" customFormat="1" x14ac:dyDescent="0.25"/>
    <row r="563" s="81" customFormat="1" x14ac:dyDescent="0.25"/>
    <row r="564" s="81" customFormat="1" x14ac:dyDescent="0.25"/>
    <row r="565" s="81" customFormat="1" x14ac:dyDescent="0.25"/>
    <row r="566" s="81" customFormat="1" x14ac:dyDescent="0.25"/>
    <row r="567" s="81" customFormat="1" x14ac:dyDescent="0.25"/>
    <row r="568" s="81" customFormat="1" x14ac:dyDescent="0.25"/>
    <row r="569" s="81" customFormat="1" x14ac:dyDescent="0.25"/>
    <row r="570" s="81" customFormat="1" x14ac:dyDescent="0.25"/>
    <row r="571" s="81" customFormat="1" x14ac:dyDescent="0.25"/>
    <row r="572" s="81" customFormat="1" x14ac:dyDescent="0.25"/>
    <row r="573" s="81" customFormat="1" x14ac:dyDescent="0.25"/>
    <row r="574" s="81" customFormat="1" x14ac:dyDescent="0.25"/>
    <row r="575" s="81" customFormat="1" x14ac:dyDescent="0.25"/>
    <row r="576" s="81" customFormat="1" x14ac:dyDescent="0.25"/>
    <row r="577" s="81" customFormat="1" x14ac:dyDescent="0.25"/>
    <row r="578" s="81" customFormat="1" x14ac:dyDescent="0.25"/>
    <row r="579" s="81" customFormat="1" x14ac:dyDescent="0.25"/>
    <row r="580" s="81" customFormat="1" x14ac:dyDescent="0.25"/>
    <row r="581" s="81" customFormat="1" x14ac:dyDescent="0.25"/>
    <row r="582" s="81" customFormat="1" x14ac:dyDescent="0.25"/>
    <row r="583" s="81" customFormat="1" x14ac:dyDescent="0.25"/>
    <row r="584" s="81" customFormat="1" x14ac:dyDescent="0.25"/>
    <row r="585" s="81" customFormat="1" x14ac:dyDescent="0.25"/>
    <row r="586" s="81" customFormat="1" x14ac:dyDescent="0.25"/>
    <row r="587" s="81" customFormat="1" x14ac:dyDescent="0.25"/>
    <row r="588" s="81" customFormat="1" x14ac:dyDescent="0.25"/>
    <row r="589" s="81" customFormat="1" x14ac:dyDescent="0.25"/>
    <row r="590" s="81" customFormat="1" x14ac:dyDescent="0.25"/>
    <row r="591" s="81" customFormat="1" x14ac:dyDescent="0.25"/>
    <row r="592" s="81" customFormat="1" x14ac:dyDescent="0.25"/>
    <row r="593" s="81" customFormat="1" x14ac:dyDescent="0.25"/>
    <row r="594" s="81" customFormat="1" x14ac:dyDescent="0.25"/>
    <row r="595" s="81" customFormat="1" x14ac:dyDescent="0.25"/>
    <row r="596" s="81" customFormat="1" x14ac:dyDescent="0.25"/>
    <row r="597" s="81" customFormat="1" x14ac:dyDescent="0.25"/>
    <row r="598" s="81" customFormat="1" x14ac:dyDescent="0.25"/>
    <row r="599" s="81" customFormat="1" x14ac:dyDescent="0.25"/>
    <row r="600" s="81" customFormat="1" x14ac:dyDescent="0.25"/>
    <row r="601" s="81" customFormat="1" x14ac:dyDescent="0.25"/>
    <row r="602" s="81" customFormat="1" x14ac:dyDescent="0.25"/>
    <row r="603" s="81" customFormat="1" x14ac:dyDescent="0.25"/>
    <row r="604" s="81" customFormat="1" x14ac:dyDescent="0.25"/>
    <row r="605" s="81" customFormat="1" x14ac:dyDescent="0.25"/>
    <row r="606" s="81" customFormat="1" x14ac:dyDescent="0.25"/>
    <row r="607" s="81" customFormat="1" x14ac:dyDescent="0.25"/>
    <row r="608" s="81" customFormat="1" x14ac:dyDescent="0.25"/>
    <row r="609" s="81" customFormat="1" x14ac:dyDescent="0.25"/>
    <row r="610" s="81" customFormat="1" x14ac:dyDescent="0.25"/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6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Blad32">
    <tabColor rgb="FF00B050"/>
    <pageSetUpPr fitToPage="1"/>
  </sheetPr>
  <dimension ref="A1:EJ617"/>
  <sheetViews>
    <sheetView zoomScale="80" zoomScaleNormal="80" workbookViewId="0">
      <selection activeCell="C6" sqref="C6:P21"/>
    </sheetView>
  </sheetViews>
  <sheetFormatPr defaultColWidth="11.42578125" defaultRowHeight="15" x14ac:dyDescent="0.25"/>
  <cols>
    <col min="1" max="1" width="2.7109375" style="81" customWidth="1"/>
    <col min="2" max="2" width="30.42578125" style="63" customWidth="1"/>
    <col min="3" max="16" width="12.7109375" style="63" customWidth="1"/>
    <col min="17" max="17" width="15.28515625" style="269" customWidth="1"/>
    <col min="18" max="19" width="15.28515625" style="81" customWidth="1"/>
    <col min="20" max="140" width="11.42578125" style="81" customWidth="1"/>
    <col min="141" max="16384" width="11.42578125" style="63"/>
  </cols>
  <sheetData>
    <row r="1" spans="2:17" s="81" customFormat="1" ht="15.75" thickBot="1" x14ac:dyDescent="0.3">
      <c r="Q1" s="269"/>
    </row>
    <row r="2" spans="2:17" ht="21.95" customHeight="1" thickTop="1" thickBot="1" x14ac:dyDescent="0.3">
      <c r="B2" s="287" t="s">
        <v>309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9"/>
    </row>
    <row r="3" spans="2:17" ht="21.95" customHeight="1" thickTop="1" thickBot="1" x14ac:dyDescent="0.3">
      <c r="B3" s="290" t="s">
        <v>252</v>
      </c>
      <c r="C3" s="301" t="s">
        <v>197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11"/>
    </row>
    <row r="4" spans="2:17" ht="21.95" customHeight="1" thickTop="1" x14ac:dyDescent="0.25">
      <c r="B4" s="328"/>
      <c r="C4" s="293" t="s">
        <v>198</v>
      </c>
      <c r="D4" s="294"/>
      <c r="E4" s="277" t="s">
        <v>199</v>
      </c>
      <c r="F4" s="294"/>
      <c r="G4" s="277" t="s">
        <v>200</v>
      </c>
      <c r="H4" s="294"/>
      <c r="I4" s="277" t="s">
        <v>201</v>
      </c>
      <c r="J4" s="294"/>
      <c r="K4" s="277" t="s">
        <v>202</v>
      </c>
      <c r="L4" s="294"/>
      <c r="M4" s="297" t="s">
        <v>203</v>
      </c>
      <c r="N4" s="297"/>
      <c r="O4" s="302" t="s">
        <v>31</v>
      </c>
      <c r="P4" s="303"/>
    </row>
    <row r="5" spans="2:17" ht="21.95" customHeight="1" thickBot="1" x14ac:dyDescent="0.3">
      <c r="B5" s="329"/>
      <c r="C5" s="255" t="s">
        <v>4</v>
      </c>
      <c r="D5" s="256" t="s">
        <v>5</v>
      </c>
      <c r="E5" s="257" t="s">
        <v>4</v>
      </c>
      <c r="F5" s="256" t="s">
        <v>5</v>
      </c>
      <c r="G5" s="257" t="s">
        <v>4</v>
      </c>
      <c r="H5" s="256" t="s">
        <v>5</v>
      </c>
      <c r="I5" s="257" t="s">
        <v>4</v>
      </c>
      <c r="J5" s="256" t="s">
        <v>5</v>
      </c>
      <c r="K5" s="257" t="s">
        <v>4</v>
      </c>
      <c r="L5" s="256" t="s">
        <v>5</v>
      </c>
      <c r="M5" s="257" t="s">
        <v>4</v>
      </c>
      <c r="N5" s="258" t="s">
        <v>5</v>
      </c>
      <c r="O5" s="255" t="s">
        <v>4</v>
      </c>
      <c r="P5" s="259" t="s">
        <v>5</v>
      </c>
    </row>
    <row r="6" spans="2:17" ht="21.95" customHeight="1" thickTop="1" thickBot="1" x14ac:dyDescent="0.3">
      <c r="B6" s="200" t="s">
        <v>102</v>
      </c>
      <c r="C6" s="201">
        <v>273</v>
      </c>
      <c r="D6" s="202">
        <v>0.15573302909298345</v>
      </c>
      <c r="E6" s="203">
        <v>1569</v>
      </c>
      <c r="F6" s="202">
        <v>9.9720350832591842E-2</v>
      </c>
      <c r="G6" s="203">
        <v>630</v>
      </c>
      <c r="H6" s="202">
        <v>0.11290322580645161</v>
      </c>
      <c r="I6" s="203">
        <v>894</v>
      </c>
      <c r="J6" s="202">
        <v>0.16832988137827151</v>
      </c>
      <c r="K6" s="203">
        <v>23</v>
      </c>
      <c r="L6" s="202">
        <v>0.16546762589928057</v>
      </c>
      <c r="M6" s="203">
        <v>119</v>
      </c>
      <c r="N6" s="204">
        <v>4.8991354466858789E-2</v>
      </c>
      <c r="O6" s="201">
        <v>3508</v>
      </c>
      <c r="P6" s="209">
        <v>0.11335875395850836</v>
      </c>
      <c r="Q6" s="270"/>
    </row>
    <row r="7" spans="2:17" ht="21.95" customHeight="1" thickTop="1" x14ac:dyDescent="0.25">
      <c r="B7" s="206" t="s">
        <v>103</v>
      </c>
      <c r="C7" s="87">
        <v>223</v>
      </c>
      <c r="D7" s="125">
        <v>0.12721049629207073</v>
      </c>
      <c r="E7" s="89">
        <v>1160</v>
      </c>
      <c r="F7" s="125">
        <v>7.3725689589424173E-2</v>
      </c>
      <c r="G7" s="89">
        <v>817</v>
      </c>
      <c r="H7" s="125">
        <v>0.14641577060931898</v>
      </c>
      <c r="I7" s="89">
        <v>479</v>
      </c>
      <c r="J7" s="125">
        <v>9.0190171342496711E-2</v>
      </c>
      <c r="K7" s="196">
        <v>16</v>
      </c>
      <c r="L7" s="125">
        <v>0.11510791366906475</v>
      </c>
      <c r="M7" s="89">
        <v>126</v>
      </c>
      <c r="N7" s="123">
        <v>5.1873198847262249E-2</v>
      </c>
      <c r="O7" s="87">
        <v>2821</v>
      </c>
      <c r="P7" s="126">
        <v>9.1158792735733213E-2</v>
      </c>
      <c r="Q7" s="270"/>
    </row>
    <row r="8" spans="2:17" ht="21.95" customHeight="1" x14ac:dyDescent="0.25">
      <c r="B8" s="206" t="s">
        <v>104</v>
      </c>
      <c r="C8" s="87">
        <v>60</v>
      </c>
      <c r="D8" s="125">
        <v>3.4227039361095266E-2</v>
      </c>
      <c r="E8" s="89">
        <v>424</v>
      </c>
      <c r="F8" s="125">
        <v>2.6948010677513665E-2</v>
      </c>
      <c r="G8" s="89">
        <v>297</v>
      </c>
      <c r="H8" s="125">
        <v>5.32258064516129E-2</v>
      </c>
      <c r="I8" s="89">
        <v>363</v>
      </c>
      <c r="J8" s="125">
        <v>6.8348710224063261E-2</v>
      </c>
      <c r="K8" s="196">
        <v>4</v>
      </c>
      <c r="L8" s="125">
        <v>2.8776978417266189E-2</v>
      </c>
      <c r="M8" s="89">
        <v>48</v>
      </c>
      <c r="N8" s="123">
        <v>1.9761218608480857E-2</v>
      </c>
      <c r="O8" s="87">
        <v>1196</v>
      </c>
      <c r="P8" s="126">
        <v>3.8647967427131134E-2</v>
      </c>
      <c r="Q8" s="270"/>
    </row>
    <row r="9" spans="2:17" ht="21.95" customHeight="1" x14ac:dyDescent="0.25">
      <c r="B9" s="206" t="s">
        <v>105</v>
      </c>
      <c r="C9" s="87">
        <v>357</v>
      </c>
      <c r="D9" s="125">
        <v>0.20365088419851682</v>
      </c>
      <c r="E9" s="89">
        <v>1137</v>
      </c>
      <c r="F9" s="125">
        <v>7.2263887123426976E-2</v>
      </c>
      <c r="G9" s="89">
        <v>639</v>
      </c>
      <c r="H9" s="125">
        <v>0.11451612903225807</v>
      </c>
      <c r="I9" s="89">
        <v>454</v>
      </c>
      <c r="J9" s="125">
        <v>8.5482959894558466E-2</v>
      </c>
      <c r="K9" s="196">
        <v>2</v>
      </c>
      <c r="L9" s="125">
        <v>1.4388489208633094E-2</v>
      </c>
      <c r="M9" s="89">
        <v>96</v>
      </c>
      <c r="N9" s="123">
        <v>3.9522437216961713E-2</v>
      </c>
      <c r="O9" s="87">
        <v>2685</v>
      </c>
      <c r="P9" s="126">
        <v>8.676404058682867E-2</v>
      </c>
      <c r="Q9" s="270"/>
    </row>
    <row r="10" spans="2:17" ht="21.95" customHeight="1" x14ac:dyDescent="0.25">
      <c r="B10" s="206" t="s">
        <v>106</v>
      </c>
      <c r="C10" s="87">
        <v>120</v>
      </c>
      <c r="D10" s="125">
        <v>6.8454078722190531E-2</v>
      </c>
      <c r="E10" s="89">
        <v>577</v>
      </c>
      <c r="F10" s="125">
        <v>3.6672174907842886E-2</v>
      </c>
      <c r="G10" s="89">
        <v>359</v>
      </c>
      <c r="H10" s="125">
        <v>6.4336917562724014E-2</v>
      </c>
      <c r="I10" s="89">
        <v>202</v>
      </c>
      <c r="J10" s="125">
        <v>3.8034268499340988E-2</v>
      </c>
      <c r="K10" s="196">
        <v>11</v>
      </c>
      <c r="L10" s="125">
        <v>7.9136690647482008E-2</v>
      </c>
      <c r="M10" s="89">
        <v>52</v>
      </c>
      <c r="N10" s="123">
        <v>2.140798682585426E-2</v>
      </c>
      <c r="O10" s="87">
        <v>1321</v>
      </c>
      <c r="P10" s="126">
        <v>4.2687261681638985E-2</v>
      </c>
      <c r="Q10" s="270"/>
    </row>
    <row r="11" spans="2:17" ht="21.95" customHeight="1" thickBot="1" x14ac:dyDescent="0.3">
      <c r="B11" s="206" t="s">
        <v>107</v>
      </c>
      <c r="C11" s="87">
        <v>124</v>
      </c>
      <c r="D11" s="125">
        <v>7.0735881346263546E-2</v>
      </c>
      <c r="E11" s="89">
        <v>773</v>
      </c>
      <c r="F11" s="125">
        <v>4.9129274183297315E-2</v>
      </c>
      <c r="G11" s="89">
        <v>564</v>
      </c>
      <c r="H11" s="125">
        <v>0.1010752688172043</v>
      </c>
      <c r="I11" s="89">
        <v>407</v>
      </c>
      <c r="J11" s="125">
        <v>7.6633402372434573E-2</v>
      </c>
      <c r="K11" s="196">
        <v>7</v>
      </c>
      <c r="L11" s="125">
        <v>5.0359712230215826E-2</v>
      </c>
      <c r="M11" s="89">
        <v>143</v>
      </c>
      <c r="N11" s="123">
        <v>5.8871963771099219E-2</v>
      </c>
      <c r="O11" s="87">
        <v>2018</v>
      </c>
      <c r="P11" s="126">
        <v>6.5210366444774764E-2</v>
      </c>
      <c r="Q11" s="270"/>
    </row>
    <row r="12" spans="2:17" ht="21.95" customHeight="1" thickTop="1" thickBot="1" x14ac:dyDescent="0.3">
      <c r="B12" s="200" t="s">
        <v>108</v>
      </c>
      <c r="C12" s="201">
        <v>884</v>
      </c>
      <c r="D12" s="202">
        <v>0.50427837992013691</v>
      </c>
      <c r="E12" s="203">
        <v>4071</v>
      </c>
      <c r="F12" s="202">
        <v>0.25873903648150498</v>
      </c>
      <c r="G12" s="203">
        <v>2676</v>
      </c>
      <c r="H12" s="202">
        <v>0.47956989247311826</v>
      </c>
      <c r="I12" s="203">
        <v>1905</v>
      </c>
      <c r="J12" s="202">
        <v>0.35868951233289403</v>
      </c>
      <c r="K12" s="203">
        <v>40</v>
      </c>
      <c r="L12" s="202">
        <v>0.28776978417266186</v>
      </c>
      <c r="M12" s="203">
        <v>465</v>
      </c>
      <c r="N12" s="204">
        <v>0.19143680526965828</v>
      </c>
      <c r="O12" s="201">
        <v>10041</v>
      </c>
      <c r="P12" s="209">
        <v>0.32446842887610683</v>
      </c>
    </row>
    <row r="13" spans="2:17" ht="21.95" customHeight="1" thickTop="1" x14ac:dyDescent="0.25">
      <c r="B13" s="206" t="s">
        <v>109</v>
      </c>
      <c r="C13" s="87">
        <v>41</v>
      </c>
      <c r="D13" s="125">
        <v>2.3388476896748431E-2</v>
      </c>
      <c r="E13" s="89">
        <v>191</v>
      </c>
      <c r="F13" s="125">
        <v>1.2139316130672428E-2</v>
      </c>
      <c r="G13" s="89">
        <v>188</v>
      </c>
      <c r="H13" s="125">
        <v>3.3691756272401431E-2</v>
      </c>
      <c r="I13" s="89">
        <v>128</v>
      </c>
      <c r="J13" s="125">
        <v>2.4100922613443796E-2</v>
      </c>
      <c r="K13" s="196">
        <v>2</v>
      </c>
      <c r="L13" s="125">
        <v>1.4388489208633094E-2</v>
      </c>
      <c r="M13" s="89">
        <v>58</v>
      </c>
      <c r="N13" s="123">
        <v>2.387813915191437E-2</v>
      </c>
      <c r="O13" s="87">
        <v>608</v>
      </c>
      <c r="P13" s="126">
        <v>1.9647127253926193E-2</v>
      </c>
      <c r="Q13" s="270"/>
    </row>
    <row r="14" spans="2:17" ht="21.95" customHeight="1" x14ac:dyDescent="0.25">
      <c r="B14" s="206" t="s">
        <v>110</v>
      </c>
      <c r="C14" s="87">
        <v>260</v>
      </c>
      <c r="D14" s="125">
        <v>0.14831717056474614</v>
      </c>
      <c r="E14" s="89">
        <v>1208</v>
      </c>
      <c r="F14" s="125">
        <v>7.6776407779331382E-2</v>
      </c>
      <c r="G14" s="89">
        <v>812</v>
      </c>
      <c r="H14" s="125">
        <v>0.14551971326164875</v>
      </c>
      <c r="I14" s="89">
        <v>653</v>
      </c>
      <c r="J14" s="125">
        <v>0.12295236302014687</v>
      </c>
      <c r="K14" s="196">
        <v>21</v>
      </c>
      <c r="L14" s="125">
        <v>0.15107913669064749</v>
      </c>
      <c r="M14" s="89">
        <v>280</v>
      </c>
      <c r="N14" s="123">
        <v>0.11527377521613832</v>
      </c>
      <c r="O14" s="87">
        <v>3234</v>
      </c>
      <c r="P14" s="126">
        <v>0.10450462095262715</v>
      </c>
      <c r="Q14" s="270"/>
    </row>
    <row r="15" spans="2:17" ht="21.95" customHeight="1" x14ac:dyDescent="0.25">
      <c r="B15" s="206" t="s">
        <v>111</v>
      </c>
      <c r="C15" s="87">
        <v>137</v>
      </c>
      <c r="D15" s="125">
        <v>7.8151739874500858E-2</v>
      </c>
      <c r="E15" s="89">
        <v>1024</v>
      </c>
      <c r="F15" s="125">
        <v>6.5081988051353762E-2</v>
      </c>
      <c r="G15" s="89">
        <v>656</v>
      </c>
      <c r="H15" s="125">
        <v>0.11756272401433691</v>
      </c>
      <c r="I15" s="89">
        <v>717</v>
      </c>
      <c r="J15" s="125">
        <v>0.13500282432686878</v>
      </c>
      <c r="K15" s="196">
        <v>9</v>
      </c>
      <c r="L15" s="125">
        <v>6.4748201438848921E-2</v>
      </c>
      <c r="M15" s="89">
        <v>281</v>
      </c>
      <c r="N15" s="123">
        <v>0.11568546727048168</v>
      </c>
      <c r="O15" s="87">
        <v>2824</v>
      </c>
      <c r="P15" s="126">
        <v>9.1255735797841395E-2</v>
      </c>
      <c r="Q15" s="270"/>
    </row>
    <row r="16" spans="2:17" ht="21.95" customHeight="1" x14ac:dyDescent="0.25">
      <c r="B16" s="206" t="s">
        <v>112</v>
      </c>
      <c r="C16" s="87">
        <v>34</v>
      </c>
      <c r="D16" s="125">
        <v>1.9395322304620651E-2</v>
      </c>
      <c r="E16" s="89">
        <v>213</v>
      </c>
      <c r="F16" s="125">
        <v>1.3537561967713233E-2</v>
      </c>
      <c r="G16" s="89">
        <v>147</v>
      </c>
      <c r="H16" s="125">
        <v>2.6344086021505377E-2</v>
      </c>
      <c r="I16" s="89">
        <v>126</v>
      </c>
      <c r="J16" s="125">
        <v>2.3724345697608736E-2</v>
      </c>
      <c r="K16" s="196">
        <v>1</v>
      </c>
      <c r="L16" s="125">
        <v>7.1942446043165471E-3</v>
      </c>
      <c r="M16" s="89">
        <v>63</v>
      </c>
      <c r="N16" s="123">
        <v>2.5936599423631124E-2</v>
      </c>
      <c r="O16" s="87">
        <v>584</v>
      </c>
      <c r="P16" s="126">
        <v>1.8871582757060686E-2</v>
      </c>
      <c r="Q16" s="270"/>
    </row>
    <row r="17" spans="2:17" ht="21.95" customHeight="1" thickBot="1" x14ac:dyDescent="0.3">
      <c r="B17" s="206" t="s">
        <v>113</v>
      </c>
      <c r="C17" s="87">
        <v>106</v>
      </c>
      <c r="D17" s="125">
        <v>6.0467769537934972E-2</v>
      </c>
      <c r="E17" s="89">
        <v>342</v>
      </c>
      <c r="F17" s="125">
        <v>2.1736367103088853E-2</v>
      </c>
      <c r="G17" s="89">
        <v>189</v>
      </c>
      <c r="H17" s="125">
        <v>3.3870967741935487E-2</v>
      </c>
      <c r="I17" s="89">
        <v>243</v>
      </c>
      <c r="J17" s="125">
        <v>4.5754095273959704E-2</v>
      </c>
      <c r="K17" s="196">
        <v>4</v>
      </c>
      <c r="L17" s="125">
        <v>2.8776978417266189E-2</v>
      </c>
      <c r="M17" s="89">
        <v>117</v>
      </c>
      <c r="N17" s="123">
        <v>4.8167970358172087E-2</v>
      </c>
      <c r="O17" s="87">
        <v>1001</v>
      </c>
      <c r="P17" s="126">
        <v>3.2346668390098879E-2</v>
      </c>
      <c r="Q17" s="270"/>
    </row>
    <row r="18" spans="2:17" ht="21.95" customHeight="1" thickTop="1" thickBot="1" x14ac:dyDescent="0.3">
      <c r="B18" s="200" t="s">
        <v>114</v>
      </c>
      <c r="C18" s="201">
        <v>578</v>
      </c>
      <c r="D18" s="202">
        <v>0.32972047917855107</v>
      </c>
      <c r="E18" s="203">
        <v>2978</v>
      </c>
      <c r="F18" s="202">
        <v>0.18927164103215965</v>
      </c>
      <c r="G18" s="203">
        <v>1992</v>
      </c>
      <c r="H18" s="202">
        <v>0.35698924731182796</v>
      </c>
      <c r="I18" s="203">
        <v>1867</v>
      </c>
      <c r="J18" s="202">
        <v>0.35153455093202784</v>
      </c>
      <c r="K18" s="203">
        <v>37</v>
      </c>
      <c r="L18" s="202">
        <v>0.26618705035971224</v>
      </c>
      <c r="M18" s="203">
        <v>799</v>
      </c>
      <c r="N18" s="204">
        <v>0.32894195142033761</v>
      </c>
      <c r="O18" s="201">
        <v>8251</v>
      </c>
      <c r="P18" s="209">
        <v>0.2666257351515543</v>
      </c>
    </row>
    <row r="19" spans="2:17" ht="21.95" customHeight="1" thickTop="1" x14ac:dyDescent="0.25">
      <c r="B19" s="206" t="s">
        <v>115</v>
      </c>
      <c r="C19" s="87">
        <v>0</v>
      </c>
      <c r="D19" s="125">
        <v>0</v>
      </c>
      <c r="E19" s="89">
        <v>50</v>
      </c>
      <c r="F19" s="125">
        <v>3.1778314478200075E-3</v>
      </c>
      <c r="G19" s="89">
        <v>4</v>
      </c>
      <c r="H19" s="125">
        <v>7.1684587813620072E-4</v>
      </c>
      <c r="I19" s="89">
        <v>18</v>
      </c>
      <c r="J19" s="125">
        <v>3.3891922425155338E-3</v>
      </c>
      <c r="K19" s="196">
        <v>0</v>
      </c>
      <c r="L19" s="125">
        <v>0</v>
      </c>
      <c r="M19" s="89">
        <v>9</v>
      </c>
      <c r="N19" s="123">
        <v>3.7052284890901604E-3</v>
      </c>
      <c r="O19" s="87">
        <v>81</v>
      </c>
      <c r="P19" s="126">
        <v>2.6174626769210883E-3</v>
      </c>
      <c r="Q19" s="270"/>
    </row>
    <row r="20" spans="2:17" ht="21.95" customHeight="1" thickBot="1" x14ac:dyDescent="0.3">
      <c r="B20" s="206" t="s">
        <v>38</v>
      </c>
      <c r="C20" s="87">
        <v>18</v>
      </c>
      <c r="D20" s="125">
        <v>1.0268111808328579E-2</v>
      </c>
      <c r="E20" s="89">
        <v>7066</v>
      </c>
      <c r="F20" s="125">
        <v>0.4490911402059235</v>
      </c>
      <c r="G20" s="89">
        <v>278</v>
      </c>
      <c r="H20" s="125">
        <v>4.9820788530465947E-2</v>
      </c>
      <c r="I20" s="89">
        <v>627</v>
      </c>
      <c r="J20" s="125">
        <v>0.11805686311429109</v>
      </c>
      <c r="K20" s="196">
        <v>39</v>
      </c>
      <c r="L20" s="125">
        <v>0.2805755395683453</v>
      </c>
      <c r="M20" s="89">
        <v>1037</v>
      </c>
      <c r="N20" s="123">
        <v>0.42692466035405519</v>
      </c>
      <c r="O20" s="87">
        <v>9065</v>
      </c>
      <c r="P20" s="126">
        <v>0.29292961933690947</v>
      </c>
      <c r="Q20" s="270"/>
    </row>
    <row r="21" spans="2:17" ht="21.95" customHeight="1" thickTop="1" thickBot="1" x14ac:dyDescent="0.3">
      <c r="B21" s="216" t="s">
        <v>117</v>
      </c>
      <c r="C21" s="98">
        <v>1753</v>
      </c>
      <c r="D21" s="129">
        <v>1</v>
      </c>
      <c r="E21" s="100">
        <v>15734</v>
      </c>
      <c r="F21" s="129">
        <v>1</v>
      </c>
      <c r="G21" s="100">
        <v>5580</v>
      </c>
      <c r="H21" s="129">
        <v>1</v>
      </c>
      <c r="I21" s="100">
        <v>5311</v>
      </c>
      <c r="J21" s="129">
        <v>1</v>
      </c>
      <c r="K21" s="100">
        <v>139</v>
      </c>
      <c r="L21" s="129">
        <v>1</v>
      </c>
      <c r="M21" s="100">
        <v>2429</v>
      </c>
      <c r="N21" s="130">
        <v>1</v>
      </c>
      <c r="O21" s="98">
        <v>30946</v>
      </c>
      <c r="P21" s="131">
        <v>1</v>
      </c>
      <c r="Q21" s="271"/>
    </row>
    <row r="22" spans="2:17" s="81" customFormat="1" ht="15.75" thickTop="1" x14ac:dyDescent="0.25">
      <c r="B22" s="211"/>
      <c r="C22" s="117"/>
      <c r="D22" s="117"/>
      <c r="E22" s="117"/>
      <c r="F22" s="117"/>
      <c r="G22" s="117"/>
      <c r="H22" s="117"/>
      <c r="I22" s="117"/>
      <c r="J22" s="117"/>
      <c r="K22" s="118"/>
      <c r="L22" s="117"/>
      <c r="M22" s="117"/>
      <c r="N22" s="117"/>
      <c r="O22" s="156"/>
      <c r="P22" s="117"/>
      <c r="Q22" s="269"/>
    </row>
    <row r="23" spans="2:17" s="81" customFormat="1" x14ac:dyDescent="0.25">
      <c r="C23" s="180"/>
      <c r="D23" s="180"/>
      <c r="E23" s="180"/>
      <c r="F23" s="180"/>
      <c r="G23" s="180"/>
      <c r="H23" s="180"/>
      <c r="I23" s="180"/>
      <c r="J23" s="180"/>
      <c r="K23" s="181"/>
      <c r="L23" s="180"/>
      <c r="M23" s="180"/>
      <c r="N23" s="180"/>
      <c r="O23" s="180"/>
      <c r="P23" s="180"/>
      <c r="Q23" s="269"/>
    </row>
    <row r="24" spans="2:17" s="81" customFormat="1" x14ac:dyDescent="0.25">
      <c r="C24" s="180"/>
      <c r="D24" s="180"/>
      <c r="E24" s="180"/>
      <c r="F24" s="180"/>
      <c r="G24" s="180"/>
      <c r="H24" s="180"/>
      <c r="I24" s="180"/>
      <c r="J24" s="180"/>
      <c r="K24" s="181"/>
      <c r="L24" s="180"/>
      <c r="M24" s="180"/>
      <c r="N24" s="180"/>
      <c r="O24" s="180"/>
      <c r="P24" s="180"/>
      <c r="Q24" s="269"/>
    </row>
    <row r="25" spans="2:17" s="81" customFormat="1" x14ac:dyDescent="0.25">
      <c r="Q25" s="269"/>
    </row>
    <row r="26" spans="2:17" s="81" customFormat="1" x14ac:dyDescent="0.25">
      <c r="Q26" s="269"/>
    </row>
    <row r="27" spans="2:17" s="81" customFormat="1" x14ac:dyDescent="0.25">
      <c r="Q27" s="269"/>
    </row>
    <row r="28" spans="2:17" s="81" customFormat="1" x14ac:dyDescent="0.25">
      <c r="Q28" s="269"/>
    </row>
    <row r="29" spans="2:17" s="81" customFormat="1" x14ac:dyDescent="0.25">
      <c r="Q29" s="269"/>
    </row>
    <row r="30" spans="2:17" s="81" customFormat="1" x14ac:dyDescent="0.25">
      <c r="Q30" s="269"/>
    </row>
    <row r="31" spans="2:17" s="81" customFormat="1" x14ac:dyDescent="0.25">
      <c r="Q31" s="269"/>
    </row>
    <row r="32" spans="2:17" s="81" customFormat="1" x14ac:dyDescent="0.25">
      <c r="Q32" s="269"/>
    </row>
    <row r="33" spans="17:17" s="81" customFormat="1" x14ac:dyDescent="0.25">
      <c r="Q33" s="269"/>
    </row>
    <row r="34" spans="17:17" s="81" customFormat="1" x14ac:dyDescent="0.25">
      <c r="Q34" s="269"/>
    </row>
    <row r="35" spans="17:17" s="81" customFormat="1" x14ac:dyDescent="0.25">
      <c r="Q35" s="269"/>
    </row>
    <row r="36" spans="17:17" s="81" customFormat="1" x14ac:dyDescent="0.25">
      <c r="Q36" s="269"/>
    </row>
    <row r="37" spans="17:17" s="81" customFormat="1" x14ac:dyDescent="0.25">
      <c r="Q37" s="269"/>
    </row>
    <row r="38" spans="17:17" s="81" customFormat="1" x14ac:dyDescent="0.25">
      <c r="Q38" s="269"/>
    </row>
    <row r="39" spans="17:17" s="81" customFormat="1" x14ac:dyDescent="0.25">
      <c r="Q39" s="269"/>
    </row>
    <row r="40" spans="17:17" s="81" customFormat="1" x14ac:dyDescent="0.25">
      <c r="Q40" s="269"/>
    </row>
    <row r="41" spans="17:17" s="81" customFormat="1" x14ac:dyDescent="0.25">
      <c r="Q41" s="269"/>
    </row>
    <row r="42" spans="17:17" s="81" customFormat="1" x14ac:dyDescent="0.25">
      <c r="Q42" s="269"/>
    </row>
    <row r="43" spans="17:17" s="81" customFormat="1" x14ac:dyDescent="0.25">
      <c r="Q43" s="269"/>
    </row>
    <row r="44" spans="17:17" s="81" customFormat="1" x14ac:dyDescent="0.25">
      <c r="Q44" s="269"/>
    </row>
    <row r="45" spans="17:17" s="81" customFormat="1" x14ac:dyDescent="0.25">
      <c r="Q45" s="269"/>
    </row>
    <row r="46" spans="17:17" s="81" customFormat="1" x14ac:dyDescent="0.25">
      <c r="Q46" s="269"/>
    </row>
    <row r="47" spans="17:17" s="81" customFormat="1" x14ac:dyDescent="0.25">
      <c r="Q47" s="269"/>
    </row>
    <row r="48" spans="17:17" s="81" customFormat="1" x14ac:dyDescent="0.25">
      <c r="Q48" s="269"/>
    </row>
    <row r="49" spans="17:17" s="81" customFormat="1" x14ac:dyDescent="0.25">
      <c r="Q49" s="269"/>
    </row>
    <row r="50" spans="17:17" s="81" customFormat="1" x14ac:dyDescent="0.25">
      <c r="Q50" s="269"/>
    </row>
    <row r="51" spans="17:17" s="81" customFormat="1" x14ac:dyDescent="0.25">
      <c r="Q51" s="269"/>
    </row>
    <row r="52" spans="17:17" s="81" customFormat="1" x14ac:dyDescent="0.25">
      <c r="Q52" s="269"/>
    </row>
    <row r="53" spans="17:17" s="81" customFormat="1" x14ac:dyDescent="0.25">
      <c r="Q53" s="269"/>
    </row>
    <row r="54" spans="17:17" s="81" customFormat="1" x14ac:dyDescent="0.25">
      <c r="Q54" s="269"/>
    </row>
    <row r="55" spans="17:17" s="81" customFormat="1" x14ac:dyDescent="0.25">
      <c r="Q55" s="269"/>
    </row>
    <row r="56" spans="17:17" s="81" customFormat="1" x14ac:dyDescent="0.25">
      <c r="Q56" s="269"/>
    </row>
    <row r="57" spans="17:17" s="81" customFormat="1" x14ac:dyDescent="0.25">
      <c r="Q57" s="269"/>
    </row>
    <row r="58" spans="17:17" s="81" customFormat="1" x14ac:dyDescent="0.25">
      <c r="Q58" s="269"/>
    </row>
    <row r="59" spans="17:17" s="81" customFormat="1" x14ac:dyDescent="0.25">
      <c r="Q59" s="269"/>
    </row>
    <row r="60" spans="17:17" s="81" customFormat="1" x14ac:dyDescent="0.25">
      <c r="Q60" s="269"/>
    </row>
    <row r="61" spans="17:17" s="81" customFormat="1" x14ac:dyDescent="0.25">
      <c r="Q61" s="269"/>
    </row>
    <row r="62" spans="17:17" s="81" customFormat="1" x14ac:dyDescent="0.25">
      <c r="Q62" s="269"/>
    </row>
    <row r="63" spans="17:17" s="81" customFormat="1" x14ac:dyDescent="0.25">
      <c r="Q63" s="269"/>
    </row>
    <row r="64" spans="17:17" s="81" customFormat="1" x14ac:dyDescent="0.25">
      <c r="Q64" s="269"/>
    </row>
    <row r="65" spans="17:17" s="81" customFormat="1" x14ac:dyDescent="0.25">
      <c r="Q65" s="269"/>
    </row>
    <row r="66" spans="17:17" s="81" customFormat="1" x14ac:dyDescent="0.25">
      <c r="Q66" s="269"/>
    </row>
    <row r="67" spans="17:17" s="81" customFormat="1" x14ac:dyDescent="0.25">
      <c r="Q67" s="269"/>
    </row>
    <row r="68" spans="17:17" s="81" customFormat="1" x14ac:dyDescent="0.25">
      <c r="Q68" s="269"/>
    </row>
    <row r="69" spans="17:17" s="81" customFormat="1" x14ac:dyDescent="0.25">
      <c r="Q69" s="269"/>
    </row>
    <row r="70" spans="17:17" s="81" customFormat="1" x14ac:dyDescent="0.25">
      <c r="Q70" s="269"/>
    </row>
    <row r="71" spans="17:17" s="81" customFormat="1" x14ac:dyDescent="0.25">
      <c r="Q71" s="269"/>
    </row>
    <row r="72" spans="17:17" s="81" customFormat="1" x14ac:dyDescent="0.25">
      <c r="Q72" s="269"/>
    </row>
    <row r="73" spans="17:17" s="81" customFormat="1" x14ac:dyDescent="0.25">
      <c r="Q73" s="269"/>
    </row>
    <row r="74" spans="17:17" s="81" customFormat="1" x14ac:dyDescent="0.25">
      <c r="Q74" s="269"/>
    </row>
    <row r="75" spans="17:17" s="81" customFormat="1" x14ac:dyDescent="0.25">
      <c r="Q75" s="269"/>
    </row>
    <row r="76" spans="17:17" s="81" customFormat="1" x14ac:dyDescent="0.25">
      <c r="Q76" s="269"/>
    </row>
    <row r="77" spans="17:17" s="81" customFormat="1" x14ac:dyDescent="0.25">
      <c r="Q77" s="269"/>
    </row>
    <row r="78" spans="17:17" s="81" customFormat="1" x14ac:dyDescent="0.25">
      <c r="Q78" s="269"/>
    </row>
    <row r="79" spans="17:17" s="81" customFormat="1" x14ac:dyDescent="0.25">
      <c r="Q79" s="269"/>
    </row>
    <row r="80" spans="17:17" s="81" customFormat="1" x14ac:dyDescent="0.25">
      <c r="Q80" s="269"/>
    </row>
    <row r="81" spans="17:17" s="81" customFormat="1" x14ac:dyDescent="0.25">
      <c r="Q81" s="269"/>
    </row>
    <row r="82" spans="17:17" s="81" customFormat="1" x14ac:dyDescent="0.25">
      <c r="Q82" s="269"/>
    </row>
    <row r="83" spans="17:17" s="81" customFormat="1" x14ac:dyDescent="0.25">
      <c r="Q83" s="269"/>
    </row>
    <row r="84" spans="17:17" s="81" customFormat="1" x14ac:dyDescent="0.25">
      <c r="Q84" s="269"/>
    </row>
    <row r="85" spans="17:17" s="81" customFormat="1" x14ac:dyDescent="0.25">
      <c r="Q85" s="269"/>
    </row>
    <row r="86" spans="17:17" s="81" customFormat="1" x14ac:dyDescent="0.25">
      <c r="Q86" s="269"/>
    </row>
    <row r="87" spans="17:17" s="81" customFormat="1" x14ac:dyDescent="0.25">
      <c r="Q87" s="269"/>
    </row>
    <row r="88" spans="17:17" s="81" customFormat="1" x14ac:dyDescent="0.25">
      <c r="Q88" s="269"/>
    </row>
    <row r="89" spans="17:17" s="81" customFormat="1" x14ac:dyDescent="0.25">
      <c r="Q89" s="269"/>
    </row>
    <row r="90" spans="17:17" s="81" customFormat="1" x14ac:dyDescent="0.25">
      <c r="Q90" s="269"/>
    </row>
    <row r="91" spans="17:17" s="81" customFormat="1" x14ac:dyDescent="0.25">
      <c r="Q91" s="269"/>
    </row>
    <row r="92" spans="17:17" s="81" customFormat="1" x14ac:dyDescent="0.25">
      <c r="Q92" s="269"/>
    </row>
    <row r="93" spans="17:17" s="81" customFormat="1" x14ac:dyDescent="0.25">
      <c r="Q93" s="269"/>
    </row>
    <row r="94" spans="17:17" s="81" customFormat="1" x14ac:dyDescent="0.25">
      <c r="Q94" s="269"/>
    </row>
    <row r="95" spans="17:17" s="81" customFormat="1" x14ac:dyDescent="0.25">
      <c r="Q95" s="269"/>
    </row>
    <row r="96" spans="17:17" s="81" customFormat="1" x14ac:dyDescent="0.25">
      <c r="Q96" s="269"/>
    </row>
    <row r="97" spans="17:17" s="81" customFormat="1" x14ac:dyDescent="0.25">
      <c r="Q97" s="269"/>
    </row>
    <row r="98" spans="17:17" s="81" customFormat="1" x14ac:dyDescent="0.25">
      <c r="Q98" s="269"/>
    </row>
    <row r="99" spans="17:17" s="81" customFormat="1" x14ac:dyDescent="0.25">
      <c r="Q99" s="269"/>
    </row>
    <row r="100" spans="17:17" s="81" customFormat="1" x14ac:dyDescent="0.25">
      <c r="Q100" s="269"/>
    </row>
    <row r="101" spans="17:17" s="81" customFormat="1" x14ac:dyDescent="0.25">
      <c r="Q101" s="269"/>
    </row>
    <row r="102" spans="17:17" s="81" customFormat="1" x14ac:dyDescent="0.25">
      <c r="Q102" s="269"/>
    </row>
    <row r="103" spans="17:17" s="81" customFormat="1" x14ac:dyDescent="0.25">
      <c r="Q103" s="269"/>
    </row>
    <row r="104" spans="17:17" s="81" customFormat="1" x14ac:dyDescent="0.25">
      <c r="Q104" s="269"/>
    </row>
    <row r="105" spans="17:17" s="81" customFormat="1" x14ac:dyDescent="0.25">
      <c r="Q105" s="269"/>
    </row>
    <row r="106" spans="17:17" s="81" customFormat="1" x14ac:dyDescent="0.25">
      <c r="Q106" s="269"/>
    </row>
    <row r="107" spans="17:17" s="81" customFormat="1" x14ac:dyDescent="0.25">
      <c r="Q107" s="269"/>
    </row>
    <row r="108" spans="17:17" s="81" customFormat="1" x14ac:dyDescent="0.25">
      <c r="Q108" s="269"/>
    </row>
    <row r="109" spans="17:17" s="81" customFormat="1" x14ac:dyDescent="0.25">
      <c r="Q109" s="269"/>
    </row>
    <row r="110" spans="17:17" s="81" customFormat="1" x14ac:dyDescent="0.25">
      <c r="Q110" s="269"/>
    </row>
    <row r="111" spans="17:17" s="81" customFormat="1" x14ac:dyDescent="0.25">
      <c r="Q111" s="269"/>
    </row>
    <row r="112" spans="17:17" s="81" customFormat="1" x14ac:dyDescent="0.25">
      <c r="Q112" s="269"/>
    </row>
    <row r="113" spans="17:17" s="81" customFormat="1" x14ac:dyDescent="0.25">
      <c r="Q113" s="269"/>
    </row>
    <row r="114" spans="17:17" s="81" customFormat="1" x14ac:dyDescent="0.25">
      <c r="Q114" s="269"/>
    </row>
    <row r="115" spans="17:17" s="81" customFormat="1" x14ac:dyDescent="0.25">
      <c r="Q115" s="269"/>
    </row>
    <row r="116" spans="17:17" s="81" customFormat="1" x14ac:dyDescent="0.25">
      <c r="Q116" s="269"/>
    </row>
    <row r="117" spans="17:17" s="81" customFormat="1" x14ac:dyDescent="0.25">
      <c r="Q117" s="269"/>
    </row>
    <row r="118" spans="17:17" s="81" customFormat="1" x14ac:dyDescent="0.25">
      <c r="Q118" s="269"/>
    </row>
    <row r="119" spans="17:17" s="81" customFormat="1" x14ac:dyDescent="0.25">
      <c r="Q119" s="269"/>
    </row>
    <row r="120" spans="17:17" s="81" customFormat="1" x14ac:dyDescent="0.25">
      <c r="Q120" s="269"/>
    </row>
    <row r="121" spans="17:17" s="81" customFormat="1" x14ac:dyDescent="0.25">
      <c r="Q121" s="269"/>
    </row>
    <row r="122" spans="17:17" s="81" customFormat="1" x14ac:dyDescent="0.25">
      <c r="Q122" s="269"/>
    </row>
    <row r="123" spans="17:17" s="81" customFormat="1" x14ac:dyDescent="0.25">
      <c r="Q123" s="269"/>
    </row>
    <row r="124" spans="17:17" s="81" customFormat="1" x14ac:dyDescent="0.25">
      <c r="Q124" s="269"/>
    </row>
    <row r="125" spans="17:17" s="81" customFormat="1" x14ac:dyDescent="0.25">
      <c r="Q125" s="269"/>
    </row>
    <row r="126" spans="17:17" s="81" customFormat="1" x14ac:dyDescent="0.25">
      <c r="Q126" s="269"/>
    </row>
    <row r="127" spans="17:17" s="81" customFormat="1" x14ac:dyDescent="0.25">
      <c r="Q127" s="269"/>
    </row>
    <row r="128" spans="17:17" s="81" customFormat="1" x14ac:dyDescent="0.25">
      <c r="Q128" s="269"/>
    </row>
    <row r="129" spans="17:17" s="81" customFormat="1" x14ac:dyDescent="0.25">
      <c r="Q129" s="269"/>
    </row>
    <row r="130" spans="17:17" s="81" customFormat="1" x14ac:dyDescent="0.25">
      <c r="Q130" s="269"/>
    </row>
    <row r="131" spans="17:17" s="81" customFormat="1" x14ac:dyDescent="0.25">
      <c r="Q131" s="269"/>
    </row>
    <row r="132" spans="17:17" s="81" customFormat="1" x14ac:dyDescent="0.25">
      <c r="Q132" s="269"/>
    </row>
    <row r="133" spans="17:17" s="81" customFormat="1" x14ac:dyDescent="0.25">
      <c r="Q133" s="269"/>
    </row>
    <row r="134" spans="17:17" s="81" customFormat="1" x14ac:dyDescent="0.25">
      <c r="Q134" s="269"/>
    </row>
    <row r="135" spans="17:17" s="81" customFormat="1" x14ac:dyDescent="0.25">
      <c r="Q135" s="269"/>
    </row>
    <row r="136" spans="17:17" s="81" customFormat="1" x14ac:dyDescent="0.25">
      <c r="Q136" s="269"/>
    </row>
    <row r="137" spans="17:17" s="81" customFormat="1" x14ac:dyDescent="0.25">
      <c r="Q137" s="269"/>
    </row>
    <row r="138" spans="17:17" s="81" customFormat="1" x14ac:dyDescent="0.25">
      <c r="Q138" s="269"/>
    </row>
    <row r="139" spans="17:17" s="81" customFormat="1" x14ac:dyDescent="0.25">
      <c r="Q139" s="269"/>
    </row>
    <row r="140" spans="17:17" s="81" customFormat="1" x14ac:dyDescent="0.25">
      <c r="Q140" s="269"/>
    </row>
    <row r="141" spans="17:17" s="81" customFormat="1" x14ac:dyDescent="0.25">
      <c r="Q141" s="269"/>
    </row>
    <row r="142" spans="17:17" s="81" customFormat="1" x14ac:dyDescent="0.25">
      <c r="Q142" s="269"/>
    </row>
    <row r="143" spans="17:17" s="81" customFormat="1" x14ac:dyDescent="0.25">
      <c r="Q143" s="269"/>
    </row>
    <row r="144" spans="17:17" s="81" customFormat="1" x14ac:dyDescent="0.25">
      <c r="Q144" s="269"/>
    </row>
    <row r="145" spans="17:17" s="81" customFormat="1" x14ac:dyDescent="0.25">
      <c r="Q145" s="269"/>
    </row>
    <row r="146" spans="17:17" s="81" customFormat="1" x14ac:dyDescent="0.25">
      <c r="Q146" s="269"/>
    </row>
    <row r="147" spans="17:17" s="81" customFormat="1" x14ac:dyDescent="0.25">
      <c r="Q147" s="269"/>
    </row>
    <row r="148" spans="17:17" s="81" customFormat="1" x14ac:dyDescent="0.25">
      <c r="Q148" s="269"/>
    </row>
    <row r="149" spans="17:17" s="81" customFormat="1" x14ac:dyDescent="0.25">
      <c r="Q149" s="269"/>
    </row>
    <row r="150" spans="17:17" s="81" customFormat="1" x14ac:dyDescent="0.25">
      <c r="Q150" s="269"/>
    </row>
    <row r="151" spans="17:17" s="81" customFormat="1" x14ac:dyDescent="0.25">
      <c r="Q151" s="269"/>
    </row>
    <row r="152" spans="17:17" s="81" customFormat="1" x14ac:dyDescent="0.25">
      <c r="Q152" s="269"/>
    </row>
    <row r="153" spans="17:17" s="81" customFormat="1" x14ac:dyDescent="0.25">
      <c r="Q153" s="269"/>
    </row>
    <row r="154" spans="17:17" s="81" customFormat="1" x14ac:dyDescent="0.25">
      <c r="Q154" s="269"/>
    </row>
    <row r="155" spans="17:17" s="81" customFormat="1" x14ac:dyDescent="0.25">
      <c r="Q155" s="269"/>
    </row>
    <row r="156" spans="17:17" s="81" customFormat="1" x14ac:dyDescent="0.25">
      <c r="Q156" s="269"/>
    </row>
    <row r="157" spans="17:17" s="81" customFormat="1" x14ac:dyDescent="0.25">
      <c r="Q157" s="269"/>
    </row>
    <row r="158" spans="17:17" s="81" customFormat="1" x14ac:dyDescent="0.25">
      <c r="Q158" s="269"/>
    </row>
    <row r="159" spans="17:17" s="81" customFormat="1" x14ac:dyDescent="0.25">
      <c r="Q159" s="269"/>
    </row>
    <row r="160" spans="17:17" s="81" customFormat="1" x14ac:dyDescent="0.25">
      <c r="Q160" s="269"/>
    </row>
    <row r="161" spans="17:17" s="81" customFormat="1" x14ac:dyDescent="0.25">
      <c r="Q161" s="269"/>
    </row>
    <row r="162" spans="17:17" s="81" customFormat="1" x14ac:dyDescent="0.25">
      <c r="Q162" s="269"/>
    </row>
    <row r="163" spans="17:17" s="81" customFormat="1" x14ac:dyDescent="0.25">
      <c r="Q163" s="269"/>
    </row>
    <row r="164" spans="17:17" s="81" customFormat="1" x14ac:dyDescent="0.25">
      <c r="Q164" s="269"/>
    </row>
    <row r="165" spans="17:17" s="81" customFormat="1" x14ac:dyDescent="0.25">
      <c r="Q165" s="269"/>
    </row>
    <row r="166" spans="17:17" s="81" customFormat="1" x14ac:dyDescent="0.25">
      <c r="Q166" s="269"/>
    </row>
    <row r="167" spans="17:17" s="81" customFormat="1" x14ac:dyDescent="0.25">
      <c r="Q167" s="269"/>
    </row>
    <row r="168" spans="17:17" s="81" customFormat="1" x14ac:dyDescent="0.25">
      <c r="Q168" s="269"/>
    </row>
    <row r="169" spans="17:17" s="81" customFormat="1" x14ac:dyDescent="0.25">
      <c r="Q169" s="269"/>
    </row>
    <row r="170" spans="17:17" s="81" customFormat="1" x14ac:dyDescent="0.25">
      <c r="Q170" s="269"/>
    </row>
    <row r="171" spans="17:17" s="81" customFormat="1" x14ac:dyDescent="0.25">
      <c r="Q171" s="269"/>
    </row>
    <row r="172" spans="17:17" s="81" customFormat="1" x14ac:dyDescent="0.25">
      <c r="Q172" s="269"/>
    </row>
    <row r="173" spans="17:17" s="81" customFormat="1" x14ac:dyDescent="0.25">
      <c r="Q173" s="269"/>
    </row>
    <row r="174" spans="17:17" s="81" customFormat="1" x14ac:dyDescent="0.25">
      <c r="Q174" s="269"/>
    </row>
    <row r="175" spans="17:17" s="81" customFormat="1" x14ac:dyDescent="0.25">
      <c r="Q175" s="269"/>
    </row>
    <row r="176" spans="17:17" s="81" customFormat="1" x14ac:dyDescent="0.25">
      <c r="Q176" s="269"/>
    </row>
    <row r="177" spans="17:17" s="81" customFormat="1" x14ac:dyDescent="0.25">
      <c r="Q177" s="269"/>
    </row>
    <row r="178" spans="17:17" s="81" customFormat="1" x14ac:dyDescent="0.25">
      <c r="Q178" s="269"/>
    </row>
    <row r="179" spans="17:17" s="81" customFormat="1" x14ac:dyDescent="0.25">
      <c r="Q179" s="269"/>
    </row>
    <row r="180" spans="17:17" s="81" customFormat="1" x14ac:dyDescent="0.25">
      <c r="Q180" s="269"/>
    </row>
    <row r="181" spans="17:17" s="81" customFormat="1" x14ac:dyDescent="0.25">
      <c r="Q181" s="269"/>
    </row>
    <row r="182" spans="17:17" s="81" customFormat="1" x14ac:dyDescent="0.25">
      <c r="Q182" s="269"/>
    </row>
    <row r="183" spans="17:17" s="81" customFormat="1" x14ac:dyDescent="0.25">
      <c r="Q183" s="269"/>
    </row>
    <row r="184" spans="17:17" s="81" customFormat="1" x14ac:dyDescent="0.25">
      <c r="Q184" s="269"/>
    </row>
    <row r="185" spans="17:17" s="81" customFormat="1" x14ac:dyDescent="0.25">
      <c r="Q185" s="269"/>
    </row>
    <row r="186" spans="17:17" s="81" customFormat="1" x14ac:dyDescent="0.25">
      <c r="Q186" s="269"/>
    </row>
    <row r="187" spans="17:17" s="81" customFormat="1" x14ac:dyDescent="0.25">
      <c r="Q187" s="269"/>
    </row>
    <row r="188" spans="17:17" s="81" customFormat="1" x14ac:dyDescent="0.25">
      <c r="Q188" s="269"/>
    </row>
    <row r="189" spans="17:17" s="81" customFormat="1" x14ac:dyDescent="0.25">
      <c r="Q189" s="269"/>
    </row>
    <row r="190" spans="17:17" s="81" customFormat="1" x14ac:dyDescent="0.25">
      <c r="Q190" s="269"/>
    </row>
    <row r="191" spans="17:17" s="81" customFormat="1" x14ac:dyDescent="0.25">
      <c r="Q191" s="269"/>
    </row>
    <row r="192" spans="17:17" s="81" customFormat="1" x14ac:dyDescent="0.25">
      <c r="Q192" s="269"/>
    </row>
    <row r="193" spans="17:17" s="81" customFormat="1" x14ac:dyDescent="0.25">
      <c r="Q193" s="269"/>
    </row>
    <row r="194" spans="17:17" s="81" customFormat="1" x14ac:dyDescent="0.25">
      <c r="Q194" s="269"/>
    </row>
    <row r="195" spans="17:17" s="81" customFormat="1" x14ac:dyDescent="0.25">
      <c r="Q195" s="269"/>
    </row>
    <row r="196" spans="17:17" s="81" customFormat="1" x14ac:dyDescent="0.25">
      <c r="Q196" s="269"/>
    </row>
    <row r="197" spans="17:17" s="81" customFormat="1" x14ac:dyDescent="0.25">
      <c r="Q197" s="269"/>
    </row>
    <row r="198" spans="17:17" s="81" customFormat="1" x14ac:dyDescent="0.25">
      <c r="Q198" s="269"/>
    </row>
    <row r="199" spans="17:17" s="81" customFormat="1" x14ac:dyDescent="0.25">
      <c r="Q199" s="269"/>
    </row>
    <row r="200" spans="17:17" s="81" customFormat="1" x14ac:dyDescent="0.25">
      <c r="Q200" s="269"/>
    </row>
    <row r="201" spans="17:17" s="81" customFormat="1" x14ac:dyDescent="0.25">
      <c r="Q201" s="269"/>
    </row>
    <row r="202" spans="17:17" s="81" customFormat="1" x14ac:dyDescent="0.25">
      <c r="Q202" s="269"/>
    </row>
    <row r="203" spans="17:17" s="81" customFormat="1" x14ac:dyDescent="0.25">
      <c r="Q203" s="269"/>
    </row>
    <row r="204" spans="17:17" s="81" customFormat="1" x14ac:dyDescent="0.25">
      <c r="Q204" s="269"/>
    </row>
    <row r="205" spans="17:17" s="81" customFormat="1" x14ac:dyDescent="0.25">
      <c r="Q205" s="269"/>
    </row>
    <row r="206" spans="17:17" s="81" customFormat="1" x14ac:dyDescent="0.25">
      <c r="Q206" s="269"/>
    </row>
    <row r="207" spans="17:17" s="81" customFormat="1" x14ac:dyDescent="0.25">
      <c r="Q207" s="269"/>
    </row>
    <row r="208" spans="17:17" s="81" customFormat="1" x14ac:dyDescent="0.25">
      <c r="Q208" s="269"/>
    </row>
    <row r="209" spans="17:17" s="81" customFormat="1" x14ac:dyDescent="0.25">
      <c r="Q209" s="269"/>
    </row>
    <row r="210" spans="17:17" s="81" customFormat="1" x14ac:dyDescent="0.25">
      <c r="Q210" s="269"/>
    </row>
    <row r="211" spans="17:17" s="81" customFormat="1" x14ac:dyDescent="0.25">
      <c r="Q211" s="269"/>
    </row>
    <row r="212" spans="17:17" s="81" customFormat="1" x14ac:dyDescent="0.25">
      <c r="Q212" s="269"/>
    </row>
    <row r="213" spans="17:17" s="81" customFormat="1" x14ac:dyDescent="0.25">
      <c r="Q213" s="269"/>
    </row>
    <row r="214" spans="17:17" s="81" customFormat="1" x14ac:dyDescent="0.25">
      <c r="Q214" s="269"/>
    </row>
    <row r="215" spans="17:17" s="81" customFormat="1" x14ac:dyDescent="0.25">
      <c r="Q215" s="269"/>
    </row>
    <row r="216" spans="17:17" s="81" customFormat="1" x14ac:dyDescent="0.25">
      <c r="Q216" s="269"/>
    </row>
    <row r="217" spans="17:17" s="81" customFormat="1" x14ac:dyDescent="0.25">
      <c r="Q217" s="269"/>
    </row>
    <row r="218" spans="17:17" s="81" customFormat="1" x14ac:dyDescent="0.25">
      <c r="Q218" s="269"/>
    </row>
    <row r="219" spans="17:17" s="81" customFormat="1" x14ac:dyDescent="0.25">
      <c r="Q219" s="269"/>
    </row>
    <row r="220" spans="17:17" s="81" customFormat="1" x14ac:dyDescent="0.25">
      <c r="Q220" s="269"/>
    </row>
    <row r="221" spans="17:17" s="81" customFormat="1" x14ac:dyDescent="0.25">
      <c r="Q221" s="269"/>
    </row>
    <row r="222" spans="17:17" s="81" customFormat="1" x14ac:dyDescent="0.25">
      <c r="Q222" s="269"/>
    </row>
    <row r="223" spans="17:17" s="81" customFormat="1" x14ac:dyDescent="0.25">
      <c r="Q223" s="269"/>
    </row>
    <row r="224" spans="17:17" s="81" customFormat="1" x14ac:dyDescent="0.25">
      <c r="Q224" s="269"/>
    </row>
    <row r="225" spans="17:17" s="81" customFormat="1" x14ac:dyDescent="0.25">
      <c r="Q225" s="269"/>
    </row>
    <row r="226" spans="17:17" s="81" customFormat="1" x14ac:dyDescent="0.25">
      <c r="Q226" s="269"/>
    </row>
    <row r="227" spans="17:17" s="81" customFormat="1" x14ac:dyDescent="0.25">
      <c r="Q227" s="269"/>
    </row>
    <row r="228" spans="17:17" s="81" customFormat="1" x14ac:dyDescent="0.25">
      <c r="Q228" s="269"/>
    </row>
    <row r="229" spans="17:17" s="81" customFormat="1" x14ac:dyDescent="0.25">
      <c r="Q229" s="269"/>
    </row>
    <row r="230" spans="17:17" s="81" customFormat="1" x14ac:dyDescent="0.25">
      <c r="Q230" s="269"/>
    </row>
    <row r="231" spans="17:17" s="81" customFormat="1" x14ac:dyDescent="0.25">
      <c r="Q231" s="269"/>
    </row>
    <row r="232" spans="17:17" s="81" customFormat="1" x14ac:dyDescent="0.25">
      <c r="Q232" s="269"/>
    </row>
    <row r="233" spans="17:17" s="81" customFormat="1" x14ac:dyDescent="0.25">
      <c r="Q233" s="269"/>
    </row>
    <row r="234" spans="17:17" s="81" customFormat="1" x14ac:dyDescent="0.25">
      <c r="Q234" s="269"/>
    </row>
    <row r="235" spans="17:17" s="81" customFormat="1" x14ac:dyDescent="0.25">
      <c r="Q235" s="269"/>
    </row>
    <row r="236" spans="17:17" s="81" customFormat="1" x14ac:dyDescent="0.25">
      <c r="Q236" s="269"/>
    </row>
    <row r="237" spans="17:17" s="81" customFormat="1" x14ac:dyDescent="0.25">
      <c r="Q237" s="269"/>
    </row>
    <row r="238" spans="17:17" s="81" customFormat="1" x14ac:dyDescent="0.25">
      <c r="Q238" s="269"/>
    </row>
    <row r="239" spans="17:17" s="81" customFormat="1" x14ac:dyDescent="0.25">
      <c r="Q239" s="269"/>
    </row>
    <row r="240" spans="17:17" s="81" customFormat="1" x14ac:dyDescent="0.25">
      <c r="Q240" s="269"/>
    </row>
    <row r="241" spans="17:17" s="81" customFormat="1" x14ac:dyDescent="0.25">
      <c r="Q241" s="269"/>
    </row>
    <row r="242" spans="17:17" s="81" customFormat="1" x14ac:dyDescent="0.25">
      <c r="Q242" s="269"/>
    </row>
    <row r="243" spans="17:17" s="81" customFormat="1" x14ac:dyDescent="0.25">
      <c r="Q243" s="269"/>
    </row>
    <row r="244" spans="17:17" s="81" customFormat="1" x14ac:dyDescent="0.25">
      <c r="Q244" s="269"/>
    </row>
    <row r="245" spans="17:17" s="81" customFormat="1" x14ac:dyDescent="0.25">
      <c r="Q245" s="269"/>
    </row>
    <row r="246" spans="17:17" s="81" customFormat="1" x14ac:dyDescent="0.25">
      <c r="Q246" s="269"/>
    </row>
    <row r="247" spans="17:17" s="81" customFormat="1" x14ac:dyDescent="0.25">
      <c r="Q247" s="269"/>
    </row>
    <row r="248" spans="17:17" s="81" customFormat="1" x14ac:dyDescent="0.25">
      <c r="Q248" s="269"/>
    </row>
    <row r="249" spans="17:17" s="81" customFormat="1" x14ac:dyDescent="0.25">
      <c r="Q249" s="269"/>
    </row>
    <row r="250" spans="17:17" s="81" customFormat="1" x14ac:dyDescent="0.25">
      <c r="Q250" s="269"/>
    </row>
    <row r="251" spans="17:17" s="81" customFormat="1" x14ac:dyDescent="0.25">
      <c r="Q251" s="269"/>
    </row>
    <row r="252" spans="17:17" s="81" customFormat="1" x14ac:dyDescent="0.25">
      <c r="Q252" s="269"/>
    </row>
    <row r="253" spans="17:17" s="81" customFormat="1" x14ac:dyDescent="0.25">
      <c r="Q253" s="269"/>
    </row>
    <row r="254" spans="17:17" s="81" customFormat="1" x14ac:dyDescent="0.25">
      <c r="Q254" s="269"/>
    </row>
    <row r="255" spans="17:17" s="81" customFormat="1" x14ac:dyDescent="0.25">
      <c r="Q255" s="269"/>
    </row>
    <row r="256" spans="17:17" s="81" customFormat="1" x14ac:dyDescent="0.25">
      <c r="Q256" s="269"/>
    </row>
    <row r="257" spans="17:17" s="81" customFormat="1" x14ac:dyDescent="0.25">
      <c r="Q257" s="269"/>
    </row>
    <row r="258" spans="17:17" s="81" customFormat="1" x14ac:dyDescent="0.25">
      <c r="Q258" s="269"/>
    </row>
    <row r="259" spans="17:17" s="81" customFormat="1" x14ac:dyDescent="0.25">
      <c r="Q259" s="269"/>
    </row>
    <row r="260" spans="17:17" s="81" customFormat="1" x14ac:dyDescent="0.25">
      <c r="Q260" s="269"/>
    </row>
    <row r="261" spans="17:17" s="81" customFormat="1" x14ac:dyDescent="0.25">
      <c r="Q261" s="269"/>
    </row>
    <row r="262" spans="17:17" s="81" customFormat="1" x14ac:dyDescent="0.25">
      <c r="Q262" s="269"/>
    </row>
    <row r="263" spans="17:17" s="81" customFormat="1" x14ac:dyDescent="0.25">
      <c r="Q263" s="269"/>
    </row>
    <row r="264" spans="17:17" s="81" customFormat="1" x14ac:dyDescent="0.25">
      <c r="Q264" s="269"/>
    </row>
    <row r="265" spans="17:17" s="81" customFormat="1" x14ac:dyDescent="0.25">
      <c r="Q265" s="269"/>
    </row>
    <row r="266" spans="17:17" s="81" customFormat="1" x14ac:dyDescent="0.25">
      <c r="Q266" s="269"/>
    </row>
    <row r="267" spans="17:17" s="81" customFormat="1" x14ac:dyDescent="0.25">
      <c r="Q267" s="269"/>
    </row>
    <row r="268" spans="17:17" s="81" customFormat="1" x14ac:dyDescent="0.25">
      <c r="Q268" s="269"/>
    </row>
    <row r="269" spans="17:17" s="81" customFormat="1" x14ac:dyDescent="0.25">
      <c r="Q269" s="269"/>
    </row>
    <row r="270" spans="17:17" s="81" customFormat="1" x14ac:dyDescent="0.25">
      <c r="Q270" s="269"/>
    </row>
    <row r="271" spans="17:17" s="81" customFormat="1" x14ac:dyDescent="0.25">
      <c r="Q271" s="269"/>
    </row>
    <row r="272" spans="17:17" s="81" customFormat="1" x14ac:dyDescent="0.25">
      <c r="Q272" s="269"/>
    </row>
    <row r="273" spans="17:17" s="81" customFormat="1" x14ac:dyDescent="0.25">
      <c r="Q273" s="269"/>
    </row>
    <row r="274" spans="17:17" s="81" customFormat="1" x14ac:dyDescent="0.25">
      <c r="Q274" s="269"/>
    </row>
    <row r="275" spans="17:17" s="81" customFormat="1" x14ac:dyDescent="0.25">
      <c r="Q275" s="269"/>
    </row>
    <row r="276" spans="17:17" s="81" customFormat="1" x14ac:dyDescent="0.25">
      <c r="Q276" s="269"/>
    </row>
    <row r="277" spans="17:17" s="81" customFormat="1" x14ac:dyDescent="0.25">
      <c r="Q277" s="269"/>
    </row>
    <row r="278" spans="17:17" s="81" customFormat="1" x14ac:dyDescent="0.25">
      <c r="Q278" s="269"/>
    </row>
    <row r="279" spans="17:17" s="81" customFormat="1" x14ac:dyDescent="0.25">
      <c r="Q279" s="269"/>
    </row>
    <row r="280" spans="17:17" s="81" customFormat="1" x14ac:dyDescent="0.25">
      <c r="Q280" s="269"/>
    </row>
    <row r="281" spans="17:17" s="81" customFormat="1" x14ac:dyDescent="0.25">
      <c r="Q281" s="269"/>
    </row>
    <row r="282" spans="17:17" s="81" customFormat="1" x14ac:dyDescent="0.25">
      <c r="Q282" s="269"/>
    </row>
    <row r="283" spans="17:17" s="81" customFormat="1" x14ac:dyDescent="0.25">
      <c r="Q283" s="269"/>
    </row>
    <row r="284" spans="17:17" s="81" customFormat="1" x14ac:dyDescent="0.25">
      <c r="Q284" s="269"/>
    </row>
    <row r="285" spans="17:17" s="81" customFormat="1" x14ac:dyDescent="0.25">
      <c r="Q285" s="269"/>
    </row>
    <row r="286" spans="17:17" s="81" customFormat="1" x14ac:dyDescent="0.25">
      <c r="Q286" s="269"/>
    </row>
    <row r="287" spans="17:17" s="81" customFormat="1" x14ac:dyDescent="0.25">
      <c r="Q287" s="269"/>
    </row>
    <row r="288" spans="17:17" s="81" customFormat="1" x14ac:dyDescent="0.25">
      <c r="Q288" s="269"/>
    </row>
    <row r="289" spans="17:17" s="81" customFormat="1" x14ac:dyDescent="0.25">
      <c r="Q289" s="269"/>
    </row>
    <row r="290" spans="17:17" s="81" customFormat="1" x14ac:dyDescent="0.25">
      <c r="Q290" s="269"/>
    </row>
    <row r="291" spans="17:17" s="81" customFormat="1" x14ac:dyDescent="0.25">
      <c r="Q291" s="269"/>
    </row>
    <row r="292" spans="17:17" s="81" customFormat="1" x14ac:dyDescent="0.25">
      <c r="Q292" s="269"/>
    </row>
    <row r="293" spans="17:17" s="81" customFormat="1" x14ac:dyDescent="0.25">
      <c r="Q293" s="269"/>
    </row>
    <row r="294" spans="17:17" s="81" customFormat="1" x14ac:dyDescent="0.25">
      <c r="Q294" s="269"/>
    </row>
    <row r="295" spans="17:17" s="81" customFormat="1" x14ac:dyDescent="0.25">
      <c r="Q295" s="269"/>
    </row>
    <row r="296" spans="17:17" s="81" customFormat="1" x14ac:dyDescent="0.25">
      <c r="Q296" s="269"/>
    </row>
    <row r="297" spans="17:17" s="81" customFormat="1" x14ac:dyDescent="0.25">
      <c r="Q297" s="269"/>
    </row>
    <row r="298" spans="17:17" s="81" customFormat="1" x14ac:dyDescent="0.25">
      <c r="Q298" s="269"/>
    </row>
    <row r="299" spans="17:17" s="81" customFormat="1" x14ac:dyDescent="0.25">
      <c r="Q299" s="269"/>
    </row>
    <row r="300" spans="17:17" s="81" customFormat="1" x14ac:dyDescent="0.25">
      <c r="Q300" s="269"/>
    </row>
    <row r="301" spans="17:17" s="81" customFormat="1" x14ac:dyDescent="0.25">
      <c r="Q301" s="269"/>
    </row>
    <row r="302" spans="17:17" s="81" customFormat="1" x14ac:dyDescent="0.25">
      <c r="Q302" s="269"/>
    </row>
    <row r="303" spans="17:17" s="81" customFormat="1" x14ac:dyDescent="0.25">
      <c r="Q303" s="269"/>
    </row>
    <row r="304" spans="17:17" s="81" customFormat="1" x14ac:dyDescent="0.25">
      <c r="Q304" s="269"/>
    </row>
    <row r="305" spans="17:17" s="81" customFormat="1" x14ac:dyDescent="0.25">
      <c r="Q305" s="269"/>
    </row>
    <row r="306" spans="17:17" s="81" customFormat="1" x14ac:dyDescent="0.25">
      <c r="Q306" s="269"/>
    </row>
    <row r="307" spans="17:17" s="81" customFormat="1" x14ac:dyDescent="0.25">
      <c r="Q307" s="269"/>
    </row>
    <row r="308" spans="17:17" s="81" customFormat="1" x14ac:dyDescent="0.25">
      <c r="Q308" s="269"/>
    </row>
    <row r="309" spans="17:17" s="81" customFormat="1" x14ac:dyDescent="0.25">
      <c r="Q309" s="269"/>
    </row>
    <row r="310" spans="17:17" s="81" customFormat="1" x14ac:dyDescent="0.25">
      <c r="Q310" s="269"/>
    </row>
    <row r="311" spans="17:17" s="81" customFormat="1" x14ac:dyDescent="0.25">
      <c r="Q311" s="269"/>
    </row>
    <row r="312" spans="17:17" s="81" customFormat="1" x14ac:dyDescent="0.25">
      <c r="Q312" s="269"/>
    </row>
    <row r="313" spans="17:17" s="81" customFormat="1" x14ac:dyDescent="0.25">
      <c r="Q313" s="269"/>
    </row>
    <row r="314" spans="17:17" s="81" customFormat="1" x14ac:dyDescent="0.25">
      <c r="Q314" s="269"/>
    </row>
    <row r="315" spans="17:17" s="81" customFormat="1" x14ac:dyDescent="0.25">
      <c r="Q315" s="269"/>
    </row>
    <row r="316" spans="17:17" s="81" customFormat="1" x14ac:dyDescent="0.25">
      <c r="Q316" s="269"/>
    </row>
    <row r="317" spans="17:17" s="81" customFormat="1" x14ac:dyDescent="0.25">
      <c r="Q317" s="269"/>
    </row>
    <row r="318" spans="17:17" s="81" customFormat="1" x14ac:dyDescent="0.25">
      <c r="Q318" s="269"/>
    </row>
    <row r="319" spans="17:17" s="81" customFormat="1" x14ac:dyDescent="0.25">
      <c r="Q319" s="269"/>
    </row>
    <row r="320" spans="17:17" s="81" customFormat="1" x14ac:dyDescent="0.25">
      <c r="Q320" s="269"/>
    </row>
    <row r="321" spans="17:17" s="81" customFormat="1" x14ac:dyDescent="0.25">
      <c r="Q321" s="269"/>
    </row>
    <row r="322" spans="17:17" s="81" customFormat="1" x14ac:dyDescent="0.25">
      <c r="Q322" s="269"/>
    </row>
    <row r="323" spans="17:17" s="81" customFormat="1" x14ac:dyDescent="0.25">
      <c r="Q323" s="269"/>
    </row>
    <row r="324" spans="17:17" s="81" customFormat="1" x14ac:dyDescent="0.25">
      <c r="Q324" s="269"/>
    </row>
    <row r="325" spans="17:17" s="81" customFormat="1" x14ac:dyDescent="0.25">
      <c r="Q325" s="269"/>
    </row>
    <row r="326" spans="17:17" s="81" customFormat="1" x14ac:dyDescent="0.25">
      <c r="Q326" s="269"/>
    </row>
    <row r="327" spans="17:17" s="81" customFormat="1" x14ac:dyDescent="0.25">
      <c r="Q327" s="269"/>
    </row>
    <row r="328" spans="17:17" s="81" customFormat="1" x14ac:dyDescent="0.25">
      <c r="Q328" s="269"/>
    </row>
    <row r="329" spans="17:17" s="81" customFormat="1" x14ac:dyDescent="0.25">
      <c r="Q329" s="269"/>
    </row>
    <row r="330" spans="17:17" s="81" customFormat="1" x14ac:dyDescent="0.25">
      <c r="Q330" s="269"/>
    </row>
    <row r="331" spans="17:17" s="81" customFormat="1" x14ac:dyDescent="0.25">
      <c r="Q331" s="269"/>
    </row>
    <row r="332" spans="17:17" s="81" customFormat="1" x14ac:dyDescent="0.25">
      <c r="Q332" s="269"/>
    </row>
    <row r="333" spans="17:17" s="81" customFormat="1" x14ac:dyDescent="0.25">
      <c r="Q333" s="269"/>
    </row>
    <row r="334" spans="17:17" s="81" customFormat="1" x14ac:dyDescent="0.25">
      <c r="Q334" s="269"/>
    </row>
    <row r="335" spans="17:17" s="81" customFormat="1" x14ac:dyDescent="0.25">
      <c r="Q335" s="269"/>
    </row>
    <row r="336" spans="17:17" s="81" customFormat="1" x14ac:dyDescent="0.25">
      <c r="Q336" s="269"/>
    </row>
    <row r="337" spans="17:17" s="81" customFormat="1" x14ac:dyDescent="0.25">
      <c r="Q337" s="269"/>
    </row>
    <row r="338" spans="17:17" s="81" customFormat="1" x14ac:dyDescent="0.25">
      <c r="Q338" s="269"/>
    </row>
    <row r="339" spans="17:17" s="81" customFormat="1" x14ac:dyDescent="0.25">
      <c r="Q339" s="269"/>
    </row>
    <row r="340" spans="17:17" s="81" customFormat="1" x14ac:dyDescent="0.25">
      <c r="Q340" s="269"/>
    </row>
    <row r="341" spans="17:17" s="81" customFormat="1" x14ac:dyDescent="0.25">
      <c r="Q341" s="269"/>
    </row>
    <row r="342" spans="17:17" s="81" customFormat="1" x14ac:dyDescent="0.25">
      <c r="Q342" s="269"/>
    </row>
    <row r="343" spans="17:17" s="81" customFormat="1" x14ac:dyDescent="0.25">
      <c r="Q343" s="269"/>
    </row>
    <row r="344" spans="17:17" s="81" customFormat="1" x14ac:dyDescent="0.25">
      <c r="Q344" s="269"/>
    </row>
    <row r="345" spans="17:17" s="81" customFormat="1" x14ac:dyDescent="0.25">
      <c r="Q345" s="269"/>
    </row>
    <row r="346" spans="17:17" s="81" customFormat="1" x14ac:dyDescent="0.25">
      <c r="Q346" s="269"/>
    </row>
    <row r="347" spans="17:17" s="81" customFormat="1" x14ac:dyDescent="0.25">
      <c r="Q347" s="269"/>
    </row>
    <row r="348" spans="17:17" s="81" customFormat="1" x14ac:dyDescent="0.25">
      <c r="Q348" s="269"/>
    </row>
    <row r="349" spans="17:17" s="81" customFormat="1" x14ac:dyDescent="0.25">
      <c r="Q349" s="269"/>
    </row>
    <row r="350" spans="17:17" s="81" customFormat="1" x14ac:dyDescent="0.25">
      <c r="Q350" s="269"/>
    </row>
    <row r="351" spans="17:17" s="81" customFormat="1" x14ac:dyDescent="0.25">
      <c r="Q351" s="269"/>
    </row>
    <row r="352" spans="17:17" s="81" customFormat="1" x14ac:dyDescent="0.25">
      <c r="Q352" s="269"/>
    </row>
    <row r="353" spans="17:17" s="81" customFormat="1" x14ac:dyDescent="0.25">
      <c r="Q353" s="269"/>
    </row>
    <row r="354" spans="17:17" s="81" customFormat="1" x14ac:dyDescent="0.25">
      <c r="Q354" s="269"/>
    </row>
    <row r="355" spans="17:17" s="81" customFormat="1" x14ac:dyDescent="0.25">
      <c r="Q355" s="269"/>
    </row>
    <row r="356" spans="17:17" s="81" customFormat="1" x14ac:dyDescent="0.25">
      <c r="Q356" s="269"/>
    </row>
    <row r="357" spans="17:17" s="81" customFormat="1" x14ac:dyDescent="0.25">
      <c r="Q357" s="269"/>
    </row>
    <row r="358" spans="17:17" s="81" customFormat="1" x14ac:dyDescent="0.25">
      <c r="Q358" s="269"/>
    </row>
    <row r="359" spans="17:17" s="81" customFormat="1" x14ac:dyDescent="0.25">
      <c r="Q359" s="269"/>
    </row>
    <row r="360" spans="17:17" s="81" customFormat="1" x14ac:dyDescent="0.25">
      <c r="Q360" s="269"/>
    </row>
    <row r="361" spans="17:17" s="81" customFormat="1" x14ac:dyDescent="0.25">
      <c r="Q361" s="269"/>
    </row>
    <row r="362" spans="17:17" s="81" customFormat="1" x14ac:dyDescent="0.25">
      <c r="Q362" s="269"/>
    </row>
    <row r="363" spans="17:17" s="81" customFormat="1" x14ac:dyDescent="0.25">
      <c r="Q363" s="269"/>
    </row>
    <row r="364" spans="17:17" s="81" customFormat="1" x14ac:dyDescent="0.25">
      <c r="Q364" s="269"/>
    </row>
    <row r="365" spans="17:17" s="81" customFormat="1" x14ac:dyDescent="0.25">
      <c r="Q365" s="269"/>
    </row>
    <row r="366" spans="17:17" s="81" customFormat="1" x14ac:dyDescent="0.25">
      <c r="Q366" s="269"/>
    </row>
    <row r="367" spans="17:17" s="81" customFormat="1" x14ac:dyDescent="0.25">
      <c r="Q367" s="269"/>
    </row>
    <row r="368" spans="17:17" s="81" customFormat="1" x14ac:dyDescent="0.25">
      <c r="Q368" s="269"/>
    </row>
    <row r="369" spans="17:17" s="81" customFormat="1" x14ac:dyDescent="0.25">
      <c r="Q369" s="269"/>
    </row>
    <row r="370" spans="17:17" s="81" customFormat="1" x14ac:dyDescent="0.25">
      <c r="Q370" s="269"/>
    </row>
    <row r="371" spans="17:17" s="81" customFormat="1" x14ac:dyDescent="0.25">
      <c r="Q371" s="269"/>
    </row>
    <row r="372" spans="17:17" s="81" customFormat="1" x14ac:dyDescent="0.25">
      <c r="Q372" s="269"/>
    </row>
    <row r="373" spans="17:17" s="81" customFormat="1" x14ac:dyDescent="0.25">
      <c r="Q373" s="269"/>
    </row>
    <row r="374" spans="17:17" s="81" customFormat="1" x14ac:dyDescent="0.25">
      <c r="Q374" s="269"/>
    </row>
    <row r="375" spans="17:17" s="81" customFormat="1" x14ac:dyDescent="0.25">
      <c r="Q375" s="269"/>
    </row>
    <row r="376" spans="17:17" s="81" customFormat="1" x14ac:dyDescent="0.25">
      <c r="Q376" s="269"/>
    </row>
    <row r="377" spans="17:17" s="81" customFormat="1" x14ac:dyDescent="0.25">
      <c r="Q377" s="269"/>
    </row>
    <row r="378" spans="17:17" s="81" customFormat="1" x14ac:dyDescent="0.25">
      <c r="Q378" s="269"/>
    </row>
    <row r="379" spans="17:17" s="81" customFormat="1" x14ac:dyDescent="0.25">
      <c r="Q379" s="269"/>
    </row>
    <row r="380" spans="17:17" s="81" customFormat="1" x14ac:dyDescent="0.25">
      <c r="Q380" s="269"/>
    </row>
    <row r="381" spans="17:17" s="81" customFormat="1" x14ac:dyDescent="0.25">
      <c r="Q381" s="269"/>
    </row>
    <row r="382" spans="17:17" s="81" customFormat="1" x14ac:dyDescent="0.25">
      <c r="Q382" s="269"/>
    </row>
    <row r="383" spans="17:17" s="81" customFormat="1" x14ac:dyDescent="0.25">
      <c r="Q383" s="269"/>
    </row>
    <row r="384" spans="17:17" s="81" customFormat="1" x14ac:dyDescent="0.25">
      <c r="Q384" s="269"/>
    </row>
    <row r="385" spans="17:17" s="81" customFormat="1" x14ac:dyDescent="0.25">
      <c r="Q385" s="269"/>
    </row>
    <row r="386" spans="17:17" s="81" customFormat="1" x14ac:dyDescent="0.25">
      <c r="Q386" s="269"/>
    </row>
    <row r="387" spans="17:17" s="81" customFormat="1" x14ac:dyDescent="0.25">
      <c r="Q387" s="269"/>
    </row>
    <row r="388" spans="17:17" s="81" customFormat="1" x14ac:dyDescent="0.25">
      <c r="Q388" s="269"/>
    </row>
    <row r="389" spans="17:17" s="81" customFormat="1" x14ac:dyDescent="0.25">
      <c r="Q389" s="269"/>
    </row>
    <row r="390" spans="17:17" s="81" customFormat="1" x14ac:dyDescent="0.25">
      <c r="Q390" s="269"/>
    </row>
    <row r="391" spans="17:17" s="81" customFormat="1" x14ac:dyDescent="0.25">
      <c r="Q391" s="269"/>
    </row>
    <row r="392" spans="17:17" s="81" customFormat="1" x14ac:dyDescent="0.25">
      <c r="Q392" s="269"/>
    </row>
    <row r="393" spans="17:17" s="81" customFormat="1" x14ac:dyDescent="0.25">
      <c r="Q393" s="269"/>
    </row>
    <row r="394" spans="17:17" s="81" customFormat="1" x14ac:dyDescent="0.25">
      <c r="Q394" s="269"/>
    </row>
    <row r="395" spans="17:17" s="81" customFormat="1" x14ac:dyDescent="0.25">
      <c r="Q395" s="269"/>
    </row>
    <row r="396" spans="17:17" s="81" customFormat="1" x14ac:dyDescent="0.25">
      <c r="Q396" s="269"/>
    </row>
    <row r="397" spans="17:17" s="81" customFormat="1" x14ac:dyDescent="0.25">
      <c r="Q397" s="269"/>
    </row>
    <row r="398" spans="17:17" s="81" customFormat="1" x14ac:dyDescent="0.25">
      <c r="Q398" s="269"/>
    </row>
    <row r="399" spans="17:17" s="81" customFormat="1" x14ac:dyDescent="0.25">
      <c r="Q399" s="269"/>
    </row>
    <row r="400" spans="17:17" s="81" customFormat="1" x14ac:dyDescent="0.25">
      <c r="Q400" s="269"/>
    </row>
    <row r="401" spans="17:17" s="81" customFormat="1" x14ac:dyDescent="0.25">
      <c r="Q401" s="269"/>
    </row>
    <row r="402" spans="17:17" s="81" customFormat="1" x14ac:dyDescent="0.25">
      <c r="Q402" s="269"/>
    </row>
    <row r="403" spans="17:17" s="81" customFormat="1" x14ac:dyDescent="0.25">
      <c r="Q403" s="269"/>
    </row>
    <row r="404" spans="17:17" s="81" customFormat="1" x14ac:dyDescent="0.25">
      <c r="Q404" s="269"/>
    </row>
    <row r="405" spans="17:17" s="81" customFormat="1" x14ac:dyDescent="0.25">
      <c r="Q405" s="269"/>
    </row>
    <row r="406" spans="17:17" s="81" customFormat="1" x14ac:dyDescent="0.25">
      <c r="Q406" s="269"/>
    </row>
    <row r="407" spans="17:17" s="81" customFormat="1" x14ac:dyDescent="0.25">
      <c r="Q407" s="269"/>
    </row>
    <row r="408" spans="17:17" s="81" customFormat="1" x14ac:dyDescent="0.25">
      <c r="Q408" s="269"/>
    </row>
    <row r="409" spans="17:17" s="81" customFormat="1" x14ac:dyDescent="0.25">
      <c r="Q409" s="269"/>
    </row>
    <row r="410" spans="17:17" s="81" customFormat="1" x14ac:dyDescent="0.25">
      <c r="Q410" s="269"/>
    </row>
    <row r="411" spans="17:17" s="81" customFormat="1" x14ac:dyDescent="0.25">
      <c r="Q411" s="269"/>
    </row>
    <row r="412" spans="17:17" s="81" customFormat="1" x14ac:dyDescent="0.25">
      <c r="Q412" s="269"/>
    </row>
    <row r="413" spans="17:17" s="81" customFormat="1" x14ac:dyDescent="0.25">
      <c r="Q413" s="269"/>
    </row>
    <row r="414" spans="17:17" s="81" customFormat="1" x14ac:dyDescent="0.25">
      <c r="Q414" s="269"/>
    </row>
    <row r="415" spans="17:17" s="81" customFormat="1" x14ac:dyDescent="0.25">
      <c r="Q415" s="269"/>
    </row>
    <row r="416" spans="17:17" s="81" customFormat="1" x14ac:dyDescent="0.25">
      <c r="Q416" s="269"/>
    </row>
    <row r="417" spans="17:17" s="81" customFormat="1" x14ac:dyDescent="0.25">
      <c r="Q417" s="269"/>
    </row>
    <row r="418" spans="17:17" s="81" customFormat="1" x14ac:dyDescent="0.25">
      <c r="Q418" s="269"/>
    </row>
    <row r="419" spans="17:17" s="81" customFormat="1" x14ac:dyDescent="0.25">
      <c r="Q419" s="269"/>
    </row>
    <row r="420" spans="17:17" s="81" customFormat="1" x14ac:dyDescent="0.25">
      <c r="Q420" s="269"/>
    </row>
    <row r="421" spans="17:17" s="81" customFormat="1" x14ac:dyDescent="0.25">
      <c r="Q421" s="269"/>
    </row>
    <row r="422" spans="17:17" s="81" customFormat="1" x14ac:dyDescent="0.25">
      <c r="Q422" s="269"/>
    </row>
    <row r="423" spans="17:17" s="81" customFormat="1" x14ac:dyDescent="0.25">
      <c r="Q423" s="269"/>
    </row>
    <row r="424" spans="17:17" s="81" customFormat="1" x14ac:dyDescent="0.25">
      <c r="Q424" s="269"/>
    </row>
    <row r="425" spans="17:17" s="81" customFormat="1" x14ac:dyDescent="0.25">
      <c r="Q425" s="269"/>
    </row>
    <row r="426" spans="17:17" s="81" customFormat="1" x14ac:dyDescent="0.25">
      <c r="Q426" s="269"/>
    </row>
    <row r="427" spans="17:17" s="81" customFormat="1" x14ac:dyDescent="0.25">
      <c r="Q427" s="269"/>
    </row>
    <row r="428" spans="17:17" s="81" customFormat="1" x14ac:dyDescent="0.25">
      <c r="Q428" s="269"/>
    </row>
    <row r="429" spans="17:17" s="81" customFormat="1" x14ac:dyDescent="0.25">
      <c r="Q429" s="269"/>
    </row>
    <row r="430" spans="17:17" s="81" customFormat="1" x14ac:dyDescent="0.25">
      <c r="Q430" s="269"/>
    </row>
    <row r="431" spans="17:17" s="81" customFormat="1" x14ac:dyDescent="0.25">
      <c r="Q431" s="269"/>
    </row>
    <row r="432" spans="17:17" s="81" customFormat="1" x14ac:dyDescent="0.25">
      <c r="Q432" s="269"/>
    </row>
    <row r="433" spans="17:17" s="81" customFormat="1" x14ac:dyDescent="0.25">
      <c r="Q433" s="269"/>
    </row>
    <row r="434" spans="17:17" s="81" customFormat="1" x14ac:dyDescent="0.25">
      <c r="Q434" s="269"/>
    </row>
    <row r="435" spans="17:17" s="81" customFormat="1" x14ac:dyDescent="0.25">
      <c r="Q435" s="269"/>
    </row>
    <row r="436" spans="17:17" s="81" customFormat="1" x14ac:dyDescent="0.25">
      <c r="Q436" s="269"/>
    </row>
    <row r="437" spans="17:17" s="81" customFormat="1" x14ac:dyDescent="0.25">
      <c r="Q437" s="269"/>
    </row>
    <row r="438" spans="17:17" s="81" customFormat="1" x14ac:dyDescent="0.25">
      <c r="Q438" s="269"/>
    </row>
    <row r="439" spans="17:17" s="81" customFormat="1" x14ac:dyDescent="0.25">
      <c r="Q439" s="269"/>
    </row>
    <row r="440" spans="17:17" s="81" customFormat="1" x14ac:dyDescent="0.25">
      <c r="Q440" s="269"/>
    </row>
    <row r="441" spans="17:17" s="81" customFormat="1" x14ac:dyDescent="0.25">
      <c r="Q441" s="269"/>
    </row>
    <row r="442" spans="17:17" s="81" customFormat="1" x14ac:dyDescent="0.25">
      <c r="Q442" s="269"/>
    </row>
    <row r="443" spans="17:17" s="81" customFormat="1" x14ac:dyDescent="0.25">
      <c r="Q443" s="269"/>
    </row>
    <row r="444" spans="17:17" s="81" customFormat="1" x14ac:dyDescent="0.25">
      <c r="Q444" s="269"/>
    </row>
    <row r="445" spans="17:17" s="81" customFormat="1" x14ac:dyDescent="0.25">
      <c r="Q445" s="269"/>
    </row>
    <row r="446" spans="17:17" s="81" customFormat="1" x14ac:dyDescent="0.25">
      <c r="Q446" s="269"/>
    </row>
    <row r="447" spans="17:17" s="81" customFormat="1" x14ac:dyDescent="0.25">
      <c r="Q447" s="269"/>
    </row>
    <row r="448" spans="17:17" s="81" customFormat="1" x14ac:dyDescent="0.25">
      <c r="Q448" s="269"/>
    </row>
    <row r="449" spans="17:17" s="81" customFormat="1" x14ac:dyDescent="0.25">
      <c r="Q449" s="269"/>
    </row>
    <row r="450" spans="17:17" s="81" customFormat="1" x14ac:dyDescent="0.25">
      <c r="Q450" s="269"/>
    </row>
    <row r="451" spans="17:17" s="81" customFormat="1" x14ac:dyDescent="0.25">
      <c r="Q451" s="269"/>
    </row>
    <row r="452" spans="17:17" s="81" customFormat="1" x14ac:dyDescent="0.25">
      <c r="Q452" s="269"/>
    </row>
    <row r="453" spans="17:17" s="81" customFormat="1" x14ac:dyDescent="0.25">
      <c r="Q453" s="269"/>
    </row>
    <row r="454" spans="17:17" s="81" customFormat="1" x14ac:dyDescent="0.25">
      <c r="Q454" s="269"/>
    </row>
    <row r="455" spans="17:17" s="81" customFormat="1" x14ac:dyDescent="0.25">
      <c r="Q455" s="269"/>
    </row>
    <row r="456" spans="17:17" s="81" customFormat="1" x14ac:dyDescent="0.25">
      <c r="Q456" s="269"/>
    </row>
    <row r="457" spans="17:17" s="81" customFormat="1" x14ac:dyDescent="0.25">
      <c r="Q457" s="269"/>
    </row>
    <row r="458" spans="17:17" s="81" customFormat="1" x14ac:dyDescent="0.25">
      <c r="Q458" s="269"/>
    </row>
    <row r="459" spans="17:17" s="81" customFormat="1" x14ac:dyDescent="0.25">
      <c r="Q459" s="269"/>
    </row>
    <row r="460" spans="17:17" s="81" customFormat="1" x14ac:dyDescent="0.25">
      <c r="Q460" s="269"/>
    </row>
    <row r="461" spans="17:17" s="81" customFormat="1" x14ac:dyDescent="0.25">
      <c r="Q461" s="269"/>
    </row>
    <row r="462" spans="17:17" s="81" customFormat="1" x14ac:dyDescent="0.25">
      <c r="Q462" s="269"/>
    </row>
    <row r="463" spans="17:17" s="81" customFormat="1" x14ac:dyDescent="0.25">
      <c r="Q463" s="269"/>
    </row>
    <row r="464" spans="17:17" s="81" customFormat="1" x14ac:dyDescent="0.25">
      <c r="Q464" s="269"/>
    </row>
    <row r="465" spans="17:17" s="81" customFormat="1" x14ac:dyDescent="0.25">
      <c r="Q465" s="269"/>
    </row>
    <row r="466" spans="17:17" s="81" customFormat="1" x14ac:dyDescent="0.25">
      <c r="Q466" s="269"/>
    </row>
    <row r="467" spans="17:17" s="81" customFormat="1" x14ac:dyDescent="0.25">
      <c r="Q467" s="269"/>
    </row>
    <row r="468" spans="17:17" s="81" customFormat="1" x14ac:dyDescent="0.25">
      <c r="Q468" s="269"/>
    </row>
    <row r="469" spans="17:17" s="81" customFormat="1" x14ac:dyDescent="0.25">
      <c r="Q469" s="269"/>
    </row>
    <row r="470" spans="17:17" s="81" customFormat="1" x14ac:dyDescent="0.25">
      <c r="Q470" s="269"/>
    </row>
    <row r="471" spans="17:17" s="81" customFormat="1" x14ac:dyDescent="0.25">
      <c r="Q471" s="269"/>
    </row>
    <row r="472" spans="17:17" s="81" customFormat="1" x14ac:dyDescent="0.25">
      <c r="Q472" s="269"/>
    </row>
    <row r="473" spans="17:17" s="81" customFormat="1" x14ac:dyDescent="0.25">
      <c r="Q473" s="269"/>
    </row>
    <row r="474" spans="17:17" s="81" customFormat="1" x14ac:dyDescent="0.25">
      <c r="Q474" s="269"/>
    </row>
    <row r="475" spans="17:17" s="81" customFormat="1" x14ac:dyDescent="0.25">
      <c r="Q475" s="269"/>
    </row>
    <row r="476" spans="17:17" s="81" customFormat="1" x14ac:dyDescent="0.25">
      <c r="Q476" s="269"/>
    </row>
    <row r="477" spans="17:17" s="81" customFormat="1" x14ac:dyDescent="0.25">
      <c r="Q477" s="269"/>
    </row>
    <row r="478" spans="17:17" s="81" customFormat="1" x14ac:dyDescent="0.25">
      <c r="Q478" s="269"/>
    </row>
    <row r="479" spans="17:17" s="81" customFormat="1" x14ac:dyDescent="0.25">
      <c r="Q479" s="269"/>
    </row>
    <row r="480" spans="17:17" s="81" customFormat="1" x14ac:dyDescent="0.25">
      <c r="Q480" s="269"/>
    </row>
    <row r="481" spans="17:17" s="81" customFormat="1" x14ac:dyDescent="0.25">
      <c r="Q481" s="269"/>
    </row>
    <row r="482" spans="17:17" s="81" customFormat="1" x14ac:dyDescent="0.25">
      <c r="Q482" s="269"/>
    </row>
    <row r="483" spans="17:17" s="81" customFormat="1" x14ac:dyDescent="0.25">
      <c r="Q483" s="269"/>
    </row>
    <row r="484" spans="17:17" s="81" customFormat="1" x14ac:dyDescent="0.25">
      <c r="Q484" s="269"/>
    </row>
    <row r="485" spans="17:17" s="81" customFormat="1" x14ac:dyDescent="0.25">
      <c r="Q485" s="269"/>
    </row>
    <row r="486" spans="17:17" s="81" customFormat="1" x14ac:dyDescent="0.25">
      <c r="Q486" s="269"/>
    </row>
    <row r="487" spans="17:17" s="81" customFormat="1" x14ac:dyDescent="0.25">
      <c r="Q487" s="269"/>
    </row>
    <row r="488" spans="17:17" s="81" customFormat="1" x14ac:dyDescent="0.25">
      <c r="Q488" s="269"/>
    </row>
    <row r="489" spans="17:17" s="81" customFormat="1" x14ac:dyDescent="0.25">
      <c r="Q489" s="269"/>
    </row>
    <row r="490" spans="17:17" s="81" customFormat="1" x14ac:dyDescent="0.25">
      <c r="Q490" s="269"/>
    </row>
    <row r="491" spans="17:17" s="81" customFormat="1" x14ac:dyDescent="0.25">
      <c r="Q491" s="269"/>
    </row>
    <row r="492" spans="17:17" s="81" customFormat="1" x14ac:dyDescent="0.25">
      <c r="Q492" s="269"/>
    </row>
    <row r="493" spans="17:17" s="81" customFormat="1" x14ac:dyDescent="0.25">
      <c r="Q493" s="269"/>
    </row>
    <row r="494" spans="17:17" s="81" customFormat="1" x14ac:dyDescent="0.25">
      <c r="Q494" s="269"/>
    </row>
    <row r="495" spans="17:17" s="81" customFormat="1" x14ac:dyDescent="0.25">
      <c r="Q495" s="269"/>
    </row>
    <row r="496" spans="17:17" s="81" customFormat="1" x14ac:dyDescent="0.25">
      <c r="Q496" s="269"/>
    </row>
    <row r="497" spans="17:17" s="81" customFormat="1" x14ac:dyDescent="0.25">
      <c r="Q497" s="269"/>
    </row>
    <row r="498" spans="17:17" s="81" customFormat="1" x14ac:dyDescent="0.25">
      <c r="Q498" s="269"/>
    </row>
    <row r="499" spans="17:17" s="81" customFormat="1" x14ac:dyDescent="0.25">
      <c r="Q499" s="269"/>
    </row>
    <row r="500" spans="17:17" s="81" customFormat="1" x14ac:dyDescent="0.25">
      <c r="Q500" s="269"/>
    </row>
    <row r="501" spans="17:17" s="81" customFormat="1" x14ac:dyDescent="0.25">
      <c r="Q501" s="269"/>
    </row>
    <row r="502" spans="17:17" s="81" customFormat="1" x14ac:dyDescent="0.25">
      <c r="Q502" s="269"/>
    </row>
    <row r="503" spans="17:17" s="81" customFormat="1" x14ac:dyDescent="0.25">
      <c r="Q503" s="269"/>
    </row>
    <row r="504" spans="17:17" s="81" customFormat="1" x14ac:dyDescent="0.25">
      <c r="Q504" s="269"/>
    </row>
    <row r="505" spans="17:17" s="81" customFormat="1" x14ac:dyDescent="0.25">
      <c r="Q505" s="269"/>
    </row>
    <row r="506" spans="17:17" s="81" customFormat="1" x14ac:dyDescent="0.25">
      <c r="Q506" s="269"/>
    </row>
    <row r="507" spans="17:17" s="81" customFormat="1" x14ac:dyDescent="0.25">
      <c r="Q507" s="269"/>
    </row>
    <row r="508" spans="17:17" s="81" customFormat="1" x14ac:dyDescent="0.25">
      <c r="Q508" s="269"/>
    </row>
    <row r="509" spans="17:17" s="81" customFormat="1" x14ac:dyDescent="0.25">
      <c r="Q509" s="269"/>
    </row>
    <row r="510" spans="17:17" s="81" customFormat="1" x14ac:dyDescent="0.25">
      <c r="Q510" s="269"/>
    </row>
    <row r="511" spans="17:17" s="81" customFormat="1" x14ac:dyDescent="0.25">
      <c r="Q511" s="269"/>
    </row>
    <row r="512" spans="17:17" s="81" customFormat="1" x14ac:dyDescent="0.25">
      <c r="Q512" s="269"/>
    </row>
    <row r="513" spans="17:17" s="81" customFormat="1" x14ac:dyDescent="0.25">
      <c r="Q513" s="269"/>
    </row>
    <row r="514" spans="17:17" s="81" customFormat="1" x14ac:dyDescent="0.25">
      <c r="Q514" s="269"/>
    </row>
    <row r="515" spans="17:17" s="81" customFormat="1" x14ac:dyDescent="0.25">
      <c r="Q515" s="269"/>
    </row>
    <row r="516" spans="17:17" s="81" customFormat="1" x14ac:dyDescent="0.25">
      <c r="Q516" s="269"/>
    </row>
    <row r="517" spans="17:17" s="81" customFormat="1" x14ac:dyDescent="0.25">
      <c r="Q517" s="269"/>
    </row>
    <row r="518" spans="17:17" s="81" customFormat="1" x14ac:dyDescent="0.25">
      <c r="Q518" s="269"/>
    </row>
    <row r="519" spans="17:17" s="81" customFormat="1" x14ac:dyDescent="0.25">
      <c r="Q519" s="269"/>
    </row>
    <row r="520" spans="17:17" s="81" customFormat="1" x14ac:dyDescent="0.25">
      <c r="Q520" s="269"/>
    </row>
    <row r="521" spans="17:17" s="81" customFormat="1" x14ac:dyDescent="0.25">
      <c r="Q521" s="269"/>
    </row>
    <row r="522" spans="17:17" s="81" customFormat="1" x14ac:dyDescent="0.25">
      <c r="Q522" s="269"/>
    </row>
    <row r="523" spans="17:17" s="81" customFormat="1" x14ac:dyDescent="0.25">
      <c r="Q523" s="269"/>
    </row>
    <row r="524" spans="17:17" s="81" customFormat="1" x14ac:dyDescent="0.25">
      <c r="Q524" s="269"/>
    </row>
    <row r="525" spans="17:17" s="81" customFormat="1" x14ac:dyDescent="0.25">
      <c r="Q525" s="269"/>
    </row>
    <row r="526" spans="17:17" s="81" customFormat="1" x14ac:dyDescent="0.25">
      <c r="Q526" s="269"/>
    </row>
    <row r="527" spans="17:17" s="81" customFormat="1" x14ac:dyDescent="0.25">
      <c r="Q527" s="269"/>
    </row>
    <row r="528" spans="17:17" s="81" customFormat="1" x14ac:dyDescent="0.25">
      <c r="Q528" s="269"/>
    </row>
    <row r="529" spans="17:17" s="81" customFormat="1" x14ac:dyDescent="0.25">
      <c r="Q529" s="269"/>
    </row>
    <row r="530" spans="17:17" s="81" customFormat="1" x14ac:dyDescent="0.25">
      <c r="Q530" s="269"/>
    </row>
    <row r="531" spans="17:17" s="81" customFormat="1" x14ac:dyDescent="0.25">
      <c r="Q531" s="269"/>
    </row>
    <row r="532" spans="17:17" s="81" customFormat="1" x14ac:dyDescent="0.25">
      <c r="Q532" s="269"/>
    </row>
    <row r="533" spans="17:17" s="81" customFormat="1" x14ac:dyDescent="0.25">
      <c r="Q533" s="269"/>
    </row>
    <row r="534" spans="17:17" s="81" customFormat="1" x14ac:dyDescent="0.25">
      <c r="Q534" s="269"/>
    </row>
    <row r="535" spans="17:17" s="81" customFormat="1" x14ac:dyDescent="0.25">
      <c r="Q535" s="269"/>
    </row>
    <row r="536" spans="17:17" s="81" customFormat="1" x14ac:dyDescent="0.25">
      <c r="Q536" s="269"/>
    </row>
    <row r="537" spans="17:17" s="81" customFormat="1" x14ac:dyDescent="0.25">
      <c r="Q537" s="269"/>
    </row>
    <row r="538" spans="17:17" s="81" customFormat="1" x14ac:dyDescent="0.25">
      <c r="Q538" s="269"/>
    </row>
    <row r="539" spans="17:17" s="81" customFormat="1" x14ac:dyDescent="0.25">
      <c r="Q539" s="269"/>
    </row>
    <row r="540" spans="17:17" s="81" customFormat="1" x14ac:dyDescent="0.25">
      <c r="Q540" s="269"/>
    </row>
    <row r="541" spans="17:17" s="81" customFormat="1" x14ac:dyDescent="0.25">
      <c r="Q541" s="269"/>
    </row>
    <row r="542" spans="17:17" s="81" customFormat="1" x14ac:dyDescent="0.25">
      <c r="Q542" s="269"/>
    </row>
    <row r="543" spans="17:17" s="81" customFormat="1" x14ac:dyDescent="0.25">
      <c r="Q543" s="269"/>
    </row>
    <row r="544" spans="17:17" s="81" customFormat="1" x14ac:dyDescent="0.25">
      <c r="Q544" s="269"/>
    </row>
    <row r="545" spans="17:17" s="81" customFormat="1" x14ac:dyDescent="0.25">
      <c r="Q545" s="269"/>
    </row>
    <row r="546" spans="17:17" s="81" customFormat="1" x14ac:dyDescent="0.25">
      <c r="Q546" s="269"/>
    </row>
    <row r="547" spans="17:17" s="81" customFormat="1" x14ac:dyDescent="0.25">
      <c r="Q547" s="269"/>
    </row>
    <row r="548" spans="17:17" s="81" customFormat="1" x14ac:dyDescent="0.25">
      <c r="Q548" s="269"/>
    </row>
    <row r="549" spans="17:17" s="81" customFormat="1" x14ac:dyDescent="0.25">
      <c r="Q549" s="269"/>
    </row>
    <row r="550" spans="17:17" s="81" customFormat="1" x14ac:dyDescent="0.25">
      <c r="Q550" s="269"/>
    </row>
    <row r="551" spans="17:17" s="81" customFormat="1" x14ac:dyDescent="0.25">
      <c r="Q551" s="269"/>
    </row>
    <row r="552" spans="17:17" s="81" customFormat="1" x14ac:dyDescent="0.25">
      <c r="Q552" s="269"/>
    </row>
    <row r="553" spans="17:17" s="81" customFormat="1" x14ac:dyDescent="0.25">
      <c r="Q553" s="269"/>
    </row>
    <row r="554" spans="17:17" s="81" customFormat="1" x14ac:dyDescent="0.25">
      <c r="Q554" s="269"/>
    </row>
    <row r="555" spans="17:17" s="81" customFormat="1" x14ac:dyDescent="0.25">
      <c r="Q555" s="269"/>
    </row>
    <row r="556" spans="17:17" s="81" customFormat="1" x14ac:dyDescent="0.25">
      <c r="Q556" s="269"/>
    </row>
    <row r="557" spans="17:17" s="81" customFormat="1" x14ac:dyDescent="0.25">
      <c r="Q557" s="269"/>
    </row>
    <row r="558" spans="17:17" s="81" customFormat="1" x14ac:dyDescent="0.25">
      <c r="Q558" s="269"/>
    </row>
    <row r="559" spans="17:17" s="81" customFormat="1" x14ac:dyDescent="0.25">
      <c r="Q559" s="269"/>
    </row>
    <row r="560" spans="17:17" s="81" customFormat="1" x14ac:dyDescent="0.25">
      <c r="Q560" s="269"/>
    </row>
    <row r="561" spans="17:17" s="81" customFormat="1" x14ac:dyDescent="0.25">
      <c r="Q561" s="269"/>
    </row>
    <row r="562" spans="17:17" s="81" customFormat="1" x14ac:dyDescent="0.25">
      <c r="Q562" s="269"/>
    </row>
    <row r="563" spans="17:17" s="81" customFormat="1" x14ac:dyDescent="0.25">
      <c r="Q563" s="269"/>
    </row>
    <row r="564" spans="17:17" s="81" customFormat="1" x14ac:dyDescent="0.25">
      <c r="Q564" s="269"/>
    </row>
    <row r="565" spans="17:17" s="81" customFormat="1" x14ac:dyDescent="0.25">
      <c r="Q565" s="269"/>
    </row>
    <row r="566" spans="17:17" s="81" customFormat="1" x14ac:dyDescent="0.25">
      <c r="Q566" s="269"/>
    </row>
    <row r="567" spans="17:17" s="81" customFormat="1" x14ac:dyDescent="0.25">
      <c r="Q567" s="269"/>
    </row>
    <row r="568" spans="17:17" s="81" customFormat="1" x14ac:dyDescent="0.25">
      <c r="Q568" s="269"/>
    </row>
    <row r="569" spans="17:17" s="81" customFormat="1" x14ac:dyDescent="0.25">
      <c r="Q569" s="269"/>
    </row>
    <row r="570" spans="17:17" s="81" customFormat="1" x14ac:dyDescent="0.25">
      <c r="Q570" s="269"/>
    </row>
    <row r="571" spans="17:17" s="81" customFormat="1" x14ac:dyDescent="0.25">
      <c r="Q571" s="269"/>
    </row>
    <row r="572" spans="17:17" s="81" customFormat="1" x14ac:dyDescent="0.25">
      <c r="Q572" s="269"/>
    </row>
    <row r="573" spans="17:17" s="81" customFormat="1" x14ac:dyDescent="0.25">
      <c r="Q573" s="269"/>
    </row>
    <row r="574" spans="17:17" s="81" customFormat="1" x14ac:dyDescent="0.25">
      <c r="Q574" s="269"/>
    </row>
    <row r="575" spans="17:17" s="81" customFormat="1" x14ac:dyDescent="0.25">
      <c r="Q575" s="269"/>
    </row>
    <row r="576" spans="17:17" s="81" customFormat="1" x14ac:dyDescent="0.25">
      <c r="Q576" s="269"/>
    </row>
    <row r="577" spans="17:17" s="81" customFormat="1" x14ac:dyDescent="0.25">
      <c r="Q577" s="269"/>
    </row>
    <row r="578" spans="17:17" s="81" customFormat="1" x14ac:dyDescent="0.25">
      <c r="Q578" s="269"/>
    </row>
    <row r="579" spans="17:17" s="81" customFormat="1" x14ac:dyDescent="0.25">
      <c r="Q579" s="269"/>
    </row>
    <row r="580" spans="17:17" s="81" customFormat="1" x14ac:dyDescent="0.25">
      <c r="Q580" s="269"/>
    </row>
    <row r="581" spans="17:17" s="81" customFormat="1" x14ac:dyDescent="0.25">
      <c r="Q581" s="269"/>
    </row>
    <row r="582" spans="17:17" s="81" customFormat="1" x14ac:dyDescent="0.25">
      <c r="Q582" s="269"/>
    </row>
    <row r="583" spans="17:17" s="81" customFormat="1" x14ac:dyDescent="0.25">
      <c r="Q583" s="269"/>
    </row>
    <row r="584" spans="17:17" s="81" customFormat="1" x14ac:dyDescent="0.25">
      <c r="Q584" s="269"/>
    </row>
    <row r="585" spans="17:17" s="81" customFormat="1" x14ac:dyDescent="0.25">
      <c r="Q585" s="269"/>
    </row>
    <row r="586" spans="17:17" s="81" customFormat="1" x14ac:dyDescent="0.25">
      <c r="Q586" s="269"/>
    </row>
    <row r="587" spans="17:17" s="81" customFormat="1" x14ac:dyDescent="0.25">
      <c r="Q587" s="269"/>
    </row>
    <row r="588" spans="17:17" s="81" customFormat="1" x14ac:dyDescent="0.25">
      <c r="Q588" s="269"/>
    </row>
    <row r="589" spans="17:17" s="81" customFormat="1" x14ac:dyDescent="0.25">
      <c r="Q589" s="269"/>
    </row>
    <row r="590" spans="17:17" s="81" customFormat="1" x14ac:dyDescent="0.25">
      <c r="Q590" s="269"/>
    </row>
    <row r="591" spans="17:17" s="81" customFormat="1" x14ac:dyDescent="0.25">
      <c r="Q591" s="269"/>
    </row>
    <row r="592" spans="17:17" s="81" customFormat="1" x14ac:dyDescent="0.25">
      <c r="Q592" s="269"/>
    </row>
    <row r="593" spans="17:17" s="81" customFormat="1" x14ac:dyDescent="0.25">
      <c r="Q593" s="269"/>
    </row>
    <row r="594" spans="17:17" s="81" customFormat="1" x14ac:dyDescent="0.25">
      <c r="Q594" s="269"/>
    </row>
    <row r="595" spans="17:17" s="81" customFormat="1" x14ac:dyDescent="0.25">
      <c r="Q595" s="269"/>
    </row>
    <row r="596" spans="17:17" s="81" customFormat="1" x14ac:dyDescent="0.25">
      <c r="Q596" s="269"/>
    </row>
    <row r="597" spans="17:17" s="81" customFormat="1" x14ac:dyDescent="0.25">
      <c r="Q597" s="269"/>
    </row>
    <row r="598" spans="17:17" s="81" customFormat="1" x14ac:dyDescent="0.25">
      <c r="Q598" s="269"/>
    </row>
    <row r="599" spans="17:17" s="81" customFormat="1" x14ac:dyDescent="0.25">
      <c r="Q599" s="269"/>
    </row>
    <row r="600" spans="17:17" s="81" customFormat="1" x14ac:dyDescent="0.25">
      <c r="Q600" s="269"/>
    </row>
    <row r="601" spans="17:17" s="81" customFormat="1" x14ac:dyDescent="0.25">
      <c r="Q601" s="269"/>
    </row>
    <row r="602" spans="17:17" s="81" customFormat="1" x14ac:dyDescent="0.25">
      <c r="Q602" s="269"/>
    </row>
    <row r="603" spans="17:17" s="81" customFormat="1" x14ac:dyDescent="0.25">
      <c r="Q603" s="269"/>
    </row>
    <row r="604" spans="17:17" s="81" customFormat="1" x14ac:dyDescent="0.25">
      <c r="Q604" s="269"/>
    </row>
    <row r="605" spans="17:17" s="81" customFormat="1" x14ac:dyDescent="0.25">
      <c r="Q605" s="269"/>
    </row>
    <row r="606" spans="17:17" s="81" customFormat="1" x14ac:dyDescent="0.25">
      <c r="Q606" s="269"/>
    </row>
    <row r="607" spans="17:17" s="81" customFormat="1" x14ac:dyDescent="0.25">
      <c r="Q607" s="269"/>
    </row>
    <row r="608" spans="17:17" s="81" customFormat="1" x14ac:dyDescent="0.25">
      <c r="Q608" s="269"/>
    </row>
    <row r="609" spans="17:17" s="81" customFormat="1" x14ac:dyDescent="0.25">
      <c r="Q609" s="269"/>
    </row>
    <row r="610" spans="17:17" s="81" customFormat="1" x14ac:dyDescent="0.25">
      <c r="Q610" s="269"/>
    </row>
    <row r="611" spans="17:17" s="81" customFormat="1" x14ac:dyDescent="0.25">
      <c r="Q611" s="269"/>
    </row>
    <row r="612" spans="17:17" s="81" customFormat="1" x14ac:dyDescent="0.25">
      <c r="Q612" s="269"/>
    </row>
    <row r="613" spans="17:17" s="81" customFormat="1" x14ac:dyDescent="0.25">
      <c r="Q613" s="269"/>
    </row>
    <row r="614" spans="17:17" s="81" customFormat="1" x14ac:dyDescent="0.25">
      <c r="Q614" s="269"/>
    </row>
    <row r="615" spans="17:17" s="81" customFormat="1" x14ac:dyDescent="0.25">
      <c r="Q615" s="269"/>
    </row>
    <row r="616" spans="17:17" s="81" customFormat="1" x14ac:dyDescent="0.25">
      <c r="Q616" s="269"/>
    </row>
    <row r="617" spans="17:17" s="81" customFormat="1" x14ac:dyDescent="0.25">
      <c r="Q617" s="269"/>
    </row>
  </sheetData>
  <mergeCells count="10">
    <mergeCell ref="B2:P2"/>
    <mergeCell ref="B3:B5"/>
    <mergeCell ref="C3:P3"/>
    <mergeCell ref="C4:D4"/>
    <mergeCell ref="E4:F4"/>
    <mergeCell ref="G4:H4"/>
    <mergeCell ref="I4:J4"/>
    <mergeCell ref="K4:L4"/>
    <mergeCell ref="M4:N4"/>
    <mergeCell ref="O4:P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Blad33">
    <tabColor rgb="FF00B050"/>
    <pageSetUpPr fitToPage="1"/>
  </sheetPr>
  <dimension ref="A1:CX743"/>
  <sheetViews>
    <sheetView tabSelected="1" zoomScale="80" zoomScaleNormal="80" workbookViewId="0">
      <selection activeCell="C6" sqref="C6:T21"/>
    </sheetView>
  </sheetViews>
  <sheetFormatPr defaultColWidth="11.42578125" defaultRowHeight="15" x14ac:dyDescent="0.25"/>
  <cols>
    <col min="1" max="1" width="2.7109375" style="81" customWidth="1"/>
    <col min="2" max="2" width="30.7109375" style="63" customWidth="1"/>
    <col min="3" max="20" width="11.7109375" style="63" customWidth="1"/>
    <col min="21" max="21" width="11.42578125" style="269" customWidth="1"/>
    <col min="22" max="102" width="11.42578125" style="81" customWidth="1"/>
    <col min="103" max="16384" width="11.42578125" style="63"/>
  </cols>
  <sheetData>
    <row r="1" spans="2:21" s="81" customFormat="1" ht="15.75" thickBot="1" x14ac:dyDescent="0.3">
      <c r="U1" s="269"/>
    </row>
    <row r="2" spans="2:21" ht="21.95" customHeight="1" thickTop="1" thickBot="1" x14ac:dyDescent="0.3">
      <c r="B2" s="287" t="s">
        <v>310</v>
      </c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7"/>
    </row>
    <row r="3" spans="2:21" ht="21.95" customHeight="1" thickTop="1" thickBot="1" x14ac:dyDescent="0.3">
      <c r="B3" s="290" t="s">
        <v>252</v>
      </c>
      <c r="C3" s="335" t="s">
        <v>82</v>
      </c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6"/>
    </row>
    <row r="4" spans="2:21" ht="21.95" customHeight="1" thickTop="1" x14ac:dyDescent="0.25">
      <c r="B4" s="328"/>
      <c r="C4" s="293" t="s">
        <v>44</v>
      </c>
      <c r="D4" s="376"/>
      <c r="E4" s="277" t="s">
        <v>45</v>
      </c>
      <c r="F4" s="376"/>
      <c r="G4" s="277" t="s">
        <v>46</v>
      </c>
      <c r="H4" s="376"/>
      <c r="I4" s="277" t="s">
        <v>47</v>
      </c>
      <c r="J4" s="376"/>
      <c r="K4" s="277" t="s">
        <v>48</v>
      </c>
      <c r="L4" s="376"/>
      <c r="M4" s="277" t="s">
        <v>49</v>
      </c>
      <c r="N4" s="376"/>
      <c r="O4" s="277" t="s">
        <v>50</v>
      </c>
      <c r="P4" s="376"/>
      <c r="Q4" s="297" t="s">
        <v>51</v>
      </c>
      <c r="R4" s="377"/>
      <c r="S4" s="302" t="s">
        <v>31</v>
      </c>
      <c r="T4" s="303"/>
    </row>
    <row r="5" spans="2:21" ht="21.95" customHeight="1" thickBot="1" x14ac:dyDescent="0.3">
      <c r="B5" s="329"/>
      <c r="C5" s="260" t="s">
        <v>4</v>
      </c>
      <c r="D5" s="261" t="s">
        <v>5</v>
      </c>
      <c r="E5" s="262" t="s">
        <v>4</v>
      </c>
      <c r="F5" s="261" t="s">
        <v>5</v>
      </c>
      <c r="G5" s="262" t="s">
        <v>4</v>
      </c>
      <c r="H5" s="261" t="s">
        <v>5</v>
      </c>
      <c r="I5" s="262" t="s">
        <v>4</v>
      </c>
      <c r="J5" s="261" t="s">
        <v>5</v>
      </c>
      <c r="K5" s="262" t="s">
        <v>4</v>
      </c>
      <c r="L5" s="261" t="s">
        <v>5</v>
      </c>
      <c r="M5" s="262" t="s">
        <v>4</v>
      </c>
      <c r="N5" s="261" t="s">
        <v>5</v>
      </c>
      <c r="O5" s="262" t="s">
        <v>4</v>
      </c>
      <c r="P5" s="261" t="s">
        <v>5</v>
      </c>
      <c r="Q5" s="262" t="s">
        <v>4</v>
      </c>
      <c r="R5" s="267" t="s">
        <v>5</v>
      </c>
      <c r="S5" s="260" t="s">
        <v>4</v>
      </c>
      <c r="T5" s="263" t="s">
        <v>5</v>
      </c>
    </row>
    <row r="6" spans="2:21" ht="21.95" customHeight="1" thickTop="1" thickBot="1" x14ac:dyDescent="0.3">
      <c r="B6" s="200" t="s">
        <v>102</v>
      </c>
      <c r="C6" s="226">
        <v>802</v>
      </c>
      <c r="D6" s="202">
        <v>8.0578719983924449E-2</v>
      </c>
      <c r="E6" s="227">
        <v>473</v>
      </c>
      <c r="F6" s="202">
        <v>0.11533772250670568</v>
      </c>
      <c r="G6" s="227">
        <v>490</v>
      </c>
      <c r="H6" s="202">
        <v>0.12323943661971831</v>
      </c>
      <c r="I6" s="227">
        <v>532</v>
      </c>
      <c r="J6" s="202">
        <v>0.12429906542056075</v>
      </c>
      <c r="K6" s="227">
        <v>390</v>
      </c>
      <c r="L6" s="202">
        <v>0.14343508642883412</v>
      </c>
      <c r="M6" s="227">
        <v>443</v>
      </c>
      <c r="N6" s="202">
        <v>0.1363076923076923</v>
      </c>
      <c r="O6" s="227">
        <v>205</v>
      </c>
      <c r="P6" s="202">
        <v>0.14909090909090908</v>
      </c>
      <c r="Q6" s="227">
        <v>173</v>
      </c>
      <c r="R6" s="204">
        <v>0.13390092879256965</v>
      </c>
      <c r="S6" s="226">
        <v>3508</v>
      </c>
      <c r="T6" s="209">
        <v>0.11335875395850836</v>
      </c>
      <c r="U6" s="270"/>
    </row>
    <row r="7" spans="2:21" ht="21.95" customHeight="1" thickTop="1" x14ac:dyDescent="0.25">
      <c r="B7" s="206" t="s">
        <v>103</v>
      </c>
      <c r="C7" s="135">
        <v>767</v>
      </c>
      <c r="D7" s="88">
        <v>7.7062192303827992E-2</v>
      </c>
      <c r="E7" s="136">
        <v>489</v>
      </c>
      <c r="F7" s="88">
        <v>0.11923920994879297</v>
      </c>
      <c r="G7" s="136">
        <v>423</v>
      </c>
      <c r="H7" s="88">
        <v>0.10638832997987928</v>
      </c>
      <c r="I7" s="136">
        <v>383</v>
      </c>
      <c r="J7" s="88">
        <v>8.9485981308411219E-2</v>
      </c>
      <c r="K7" s="136">
        <v>273</v>
      </c>
      <c r="L7" s="88">
        <v>0.10040456050018388</v>
      </c>
      <c r="M7" s="136">
        <v>286</v>
      </c>
      <c r="N7" s="88">
        <v>8.7999999999999995E-2</v>
      </c>
      <c r="O7" s="136">
        <v>124</v>
      </c>
      <c r="P7" s="88">
        <v>9.0181818181818182E-2</v>
      </c>
      <c r="Q7" s="136">
        <v>76</v>
      </c>
      <c r="R7" s="90">
        <v>5.8823529411764705E-2</v>
      </c>
      <c r="S7" s="135">
        <v>2821</v>
      </c>
      <c r="T7" s="109">
        <v>9.1158792735733213E-2</v>
      </c>
      <c r="U7" s="270"/>
    </row>
    <row r="8" spans="2:21" ht="21.95" customHeight="1" x14ac:dyDescent="0.25">
      <c r="B8" s="206" t="s">
        <v>104</v>
      </c>
      <c r="C8" s="135">
        <v>425</v>
      </c>
      <c r="D8" s="88">
        <v>4.2700693258314076E-2</v>
      </c>
      <c r="E8" s="136">
        <v>168</v>
      </c>
      <c r="F8" s="88">
        <v>4.0965618141916606E-2</v>
      </c>
      <c r="G8" s="136">
        <v>153</v>
      </c>
      <c r="H8" s="88">
        <v>3.848088531187123E-2</v>
      </c>
      <c r="I8" s="136">
        <v>165</v>
      </c>
      <c r="J8" s="88">
        <v>3.8551401869158876E-2</v>
      </c>
      <c r="K8" s="136">
        <v>102</v>
      </c>
      <c r="L8" s="88">
        <v>3.751379183523354E-2</v>
      </c>
      <c r="M8" s="136">
        <v>131</v>
      </c>
      <c r="N8" s="88">
        <v>4.0307692307692308E-2</v>
      </c>
      <c r="O8" s="136">
        <v>34</v>
      </c>
      <c r="P8" s="88">
        <v>2.4727272727272726E-2</v>
      </c>
      <c r="Q8" s="136">
        <v>18</v>
      </c>
      <c r="R8" s="90">
        <v>1.393188854489164E-2</v>
      </c>
      <c r="S8" s="135">
        <v>1196</v>
      </c>
      <c r="T8" s="109">
        <v>3.8647967427131134E-2</v>
      </c>
      <c r="U8" s="270"/>
    </row>
    <row r="9" spans="2:21" ht="21.95" customHeight="1" x14ac:dyDescent="0.25">
      <c r="B9" s="206" t="s">
        <v>105</v>
      </c>
      <c r="C9" s="135">
        <v>818</v>
      </c>
      <c r="D9" s="88">
        <v>8.2186275494825684E-2</v>
      </c>
      <c r="E9" s="136">
        <v>470</v>
      </c>
      <c r="F9" s="88">
        <v>0.11460619361131431</v>
      </c>
      <c r="G9" s="136">
        <v>395</v>
      </c>
      <c r="H9" s="88">
        <v>9.9346076458752514E-2</v>
      </c>
      <c r="I9" s="136">
        <v>387</v>
      </c>
      <c r="J9" s="88">
        <v>9.0420560747663553E-2</v>
      </c>
      <c r="K9" s="136">
        <v>198</v>
      </c>
      <c r="L9" s="88">
        <v>7.2820890033100411E-2</v>
      </c>
      <c r="M9" s="136">
        <v>244</v>
      </c>
      <c r="N9" s="88">
        <v>7.5076923076923083E-2</v>
      </c>
      <c r="O9" s="136">
        <v>108</v>
      </c>
      <c r="P9" s="88">
        <v>7.8545454545454543E-2</v>
      </c>
      <c r="Q9" s="136">
        <v>65</v>
      </c>
      <c r="R9" s="90">
        <v>5.0309597523219812E-2</v>
      </c>
      <c r="S9" s="135">
        <v>2685</v>
      </c>
      <c r="T9" s="109">
        <v>8.676404058682867E-2</v>
      </c>
      <c r="U9" s="270"/>
    </row>
    <row r="10" spans="2:21" ht="21.95" customHeight="1" x14ac:dyDescent="0.25">
      <c r="B10" s="206" t="s">
        <v>106</v>
      </c>
      <c r="C10" s="135">
        <v>367</v>
      </c>
      <c r="D10" s="88">
        <v>3.6873304531297099E-2</v>
      </c>
      <c r="E10" s="136">
        <v>209</v>
      </c>
      <c r="F10" s="88">
        <v>5.09631797122653E-2</v>
      </c>
      <c r="G10" s="136">
        <v>177</v>
      </c>
      <c r="H10" s="88">
        <v>4.4517102615694165E-2</v>
      </c>
      <c r="I10" s="136">
        <v>205</v>
      </c>
      <c r="J10" s="88">
        <v>4.7897196261682241E-2</v>
      </c>
      <c r="K10" s="136">
        <v>127</v>
      </c>
      <c r="L10" s="88">
        <v>4.6708348657594705E-2</v>
      </c>
      <c r="M10" s="136">
        <v>139</v>
      </c>
      <c r="N10" s="88">
        <v>4.2769230769230768E-2</v>
      </c>
      <c r="O10" s="136">
        <v>63</v>
      </c>
      <c r="P10" s="88">
        <v>4.581818181818182E-2</v>
      </c>
      <c r="Q10" s="136">
        <v>34</v>
      </c>
      <c r="R10" s="90">
        <v>2.6315789473684209E-2</v>
      </c>
      <c r="S10" s="135">
        <v>1321</v>
      </c>
      <c r="T10" s="109">
        <v>4.2687261681638985E-2</v>
      </c>
      <c r="U10" s="270"/>
    </row>
    <row r="11" spans="2:21" ht="21.95" customHeight="1" thickBot="1" x14ac:dyDescent="0.3">
      <c r="B11" s="206" t="s">
        <v>107</v>
      </c>
      <c r="C11" s="135">
        <v>772</v>
      </c>
      <c r="D11" s="88">
        <v>7.7564553400984629E-2</v>
      </c>
      <c r="E11" s="136">
        <v>320</v>
      </c>
      <c r="F11" s="88">
        <v>7.8029748841745919E-2</v>
      </c>
      <c r="G11" s="136">
        <v>274</v>
      </c>
      <c r="H11" s="88">
        <v>6.8913480885311865E-2</v>
      </c>
      <c r="I11" s="136">
        <v>257</v>
      </c>
      <c r="J11" s="88">
        <v>6.0046728971962615E-2</v>
      </c>
      <c r="K11" s="136">
        <v>151</v>
      </c>
      <c r="L11" s="88">
        <v>5.5535123207061422E-2</v>
      </c>
      <c r="M11" s="136">
        <v>165</v>
      </c>
      <c r="N11" s="88">
        <v>5.0769230769230768E-2</v>
      </c>
      <c r="O11" s="136">
        <v>49</v>
      </c>
      <c r="P11" s="88">
        <v>3.563636363636364E-2</v>
      </c>
      <c r="Q11" s="136">
        <v>30</v>
      </c>
      <c r="R11" s="90">
        <v>2.3219814241486069E-2</v>
      </c>
      <c r="S11" s="135">
        <v>2018</v>
      </c>
      <c r="T11" s="109">
        <v>6.5210366444774764E-2</v>
      </c>
      <c r="U11" s="270"/>
    </row>
    <row r="12" spans="2:21" ht="21.95" customHeight="1" thickTop="1" thickBot="1" x14ac:dyDescent="0.3">
      <c r="B12" s="200" t="s">
        <v>108</v>
      </c>
      <c r="C12" s="226">
        <v>3149</v>
      </c>
      <c r="D12" s="202">
        <v>0.31638701898924948</v>
      </c>
      <c r="E12" s="227">
        <v>1656</v>
      </c>
      <c r="F12" s="202">
        <v>0.40380395025603505</v>
      </c>
      <c r="G12" s="227">
        <v>1422</v>
      </c>
      <c r="H12" s="202">
        <v>0.35764587525150904</v>
      </c>
      <c r="I12" s="227">
        <v>1397</v>
      </c>
      <c r="J12" s="202">
        <v>0.32640186915887853</v>
      </c>
      <c r="K12" s="227">
        <v>851</v>
      </c>
      <c r="L12" s="202">
        <v>0.31298271423317398</v>
      </c>
      <c r="M12" s="227">
        <v>965</v>
      </c>
      <c r="N12" s="202">
        <v>0.29692307692307696</v>
      </c>
      <c r="O12" s="227">
        <v>378</v>
      </c>
      <c r="P12" s="202">
        <v>0.27490909090909088</v>
      </c>
      <c r="Q12" s="227">
        <v>223</v>
      </c>
      <c r="R12" s="204">
        <v>0.17260061919504643</v>
      </c>
      <c r="S12" s="226">
        <v>10041</v>
      </c>
      <c r="T12" s="209">
        <v>0.32446842887610683</v>
      </c>
    </row>
    <row r="13" spans="2:21" ht="21.95" customHeight="1" thickTop="1" x14ac:dyDescent="0.25">
      <c r="B13" s="206" t="s">
        <v>109</v>
      </c>
      <c r="C13" s="135">
        <v>129</v>
      </c>
      <c r="D13" s="88">
        <v>1.2960916306641214E-2</v>
      </c>
      <c r="E13" s="136">
        <v>96</v>
      </c>
      <c r="F13" s="88">
        <v>2.3408924652523776E-2</v>
      </c>
      <c r="G13" s="136">
        <v>106</v>
      </c>
      <c r="H13" s="88">
        <v>2.6659959758551309E-2</v>
      </c>
      <c r="I13" s="136">
        <v>114</v>
      </c>
      <c r="J13" s="88">
        <v>2.6635514018691589E-2</v>
      </c>
      <c r="K13" s="136">
        <v>52</v>
      </c>
      <c r="L13" s="88">
        <v>1.9124678190511217E-2</v>
      </c>
      <c r="M13" s="136">
        <v>60</v>
      </c>
      <c r="N13" s="88">
        <v>1.8461538461538463E-2</v>
      </c>
      <c r="O13" s="136">
        <v>32</v>
      </c>
      <c r="P13" s="88">
        <v>2.3272727272727271E-2</v>
      </c>
      <c r="Q13" s="136">
        <v>19</v>
      </c>
      <c r="R13" s="90">
        <v>1.4705882352941176E-2</v>
      </c>
      <c r="S13" s="135">
        <v>608</v>
      </c>
      <c r="T13" s="109">
        <v>1.9647127253926193E-2</v>
      </c>
      <c r="U13" s="270"/>
    </row>
    <row r="14" spans="2:21" ht="21.95" customHeight="1" x14ac:dyDescent="0.25">
      <c r="B14" s="206" t="s">
        <v>110</v>
      </c>
      <c r="C14" s="135">
        <v>676</v>
      </c>
      <c r="D14" s="88">
        <v>6.7919220335577207E-2</v>
      </c>
      <c r="E14" s="136">
        <v>405</v>
      </c>
      <c r="F14" s="88">
        <v>9.8756400877834674E-2</v>
      </c>
      <c r="G14" s="136">
        <v>477</v>
      </c>
      <c r="H14" s="88">
        <v>0.11996981891348088</v>
      </c>
      <c r="I14" s="136">
        <v>568</v>
      </c>
      <c r="J14" s="88">
        <v>0.13271028037383178</v>
      </c>
      <c r="K14" s="136">
        <v>343</v>
      </c>
      <c r="L14" s="88">
        <v>0.12614931960279516</v>
      </c>
      <c r="M14" s="136">
        <v>415</v>
      </c>
      <c r="N14" s="88">
        <v>0.12769230769230769</v>
      </c>
      <c r="O14" s="136">
        <v>178</v>
      </c>
      <c r="P14" s="88">
        <v>0.12945454545454546</v>
      </c>
      <c r="Q14" s="136">
        <v>172</v>
      </c>
      <c r="R14" s="90">
        <v>0.13312693498452013</v>
      </c>
      <c r="S14" s="135">
        <v>3234</v>
      </c>
      <c r="T14" s="109">
        <v>0.10450462095262715</v>
      </c>
      <c r="U14" s="270"/>
    </row>
    <row r="15" spans="2:21" ht="21.95" customHeight="1" x14ac:dyDescent="0.25">
      <c r="B15" s="206" t="s">
        <v>111</v>
      </c>
      <c r="C15" s="135">
        <v>836</v>
      </c>
      <c r="D15" s="88">
        <v>8.3994775444589567E-2</v>
      </c>
      <c r="E15" s="136">
        <v>289</v>
      </c>
      <c r="F15" s="88">
        <v>7.0470616922701776E-2</v>
      </c>
      <c r="G15" s="136">
        <v>370</v>
      </c>
      <c r="H15" s="88">
        <v>9.3058350100603621E-2</v>
      </c>
      <c r="I15" s="136">
        <v>443</v>
      </c>
      <c r="J15" s="88">
        <v>0.10350467289719627</v>
      </c>
      <c r="K15" s="136">
        <v>270</v>
      </c>
      <c r="L15" s="88">
        <v>9.930121368150055E-2</v>
      </c>
      <c r="M15" s="136">
        <v>332</v>
      </c>
      <c r="N15" s="88">
        <v>0.10215384615384615</v>
      </c>
      <c r="O15" s="136">
        <v>143</v>
      </c>
      <c r="P15" s="88">
        <v>0.104</v>
      </c>
      <c r="Q15" s="136">
        <v>141</v>
      </c>
      <c r="R15" s="90">
        <v>0.10913312693498452</v>
      </c>
      <c r="S15" s="135">
        <v>2824</v>
      </c>
      <c r="T15" s="109">
        <v>9.1255735797841395E-2</v>
      </c>
      <c r="U15" s="270"/>
    </row>
    <row r="16" spans="2:21" ht="21.95" customHeight="1" x14ac:dyDescent="0.25">
      <c r="B16" s="206" t="s">
        <v>112</v>
      </c>
      <c r="C16" s="135">
        <v>173</v>
      </c>
      <c r="D16" s="88">
        <v>1.738169396161961E-2</v>
      </c>
      <c r="E16" s="136">
        <v>59</v>
      </c>
      <c r="F16" s="88">
        <v>1.4386734942696903E-2</v>
      </c>
      <c r="G16" s="136">
        <v>77</v>
      </c>
      <c r="H16" s="88">
        <v>1.936619718309859E-2</v>
      </c>
      <c r="I16" s="136">
        <v>100</v>
      </c>
      <c r="J16" s="88">
        <v>2.336448598130841E-2</v>
      </c>
      <c r="K16" s="136">
        <v>57</v>
      </c>
      <c r="L16" s="88">
        <v>2.0963589554983449E-2</v>
      </c>
      <c r="M16" s="136">
        <v>66</v>
      </c>
      <c r="N16" s="88">
        <v>2.0307692307692308E-2</v>
      </c>
      <c r="O16" s="136">
        <v>28</v>
      </c>
      <c r="P16" s="88">
        <v>2.0363636363636365E-2</v>
      </c>
      <c r="Q16" s="136">
        <v>24</v>
      </c>
      <c r="R16" s="90">
        <v>1.8575851393188854E-2</v>
      </c>
      <c r="S16" s="135">
        <v>584</v>
      </c>
      <c r="T16" s="109">
        <v>1.8871582757060686E-2</v>
      </c>
      <c r="U16" s="270"/>
    </row>
    <row r="17" spans="2:21" ht="21.95" customHeight="1" thickBot="1" x14ac:dyDescent="0.3">
      <c r="B17" s="206" t="s">
        <v>113</v>
      </c>
      <c r="C17" s="135">
        <v>260</v>
      </c>
      <c r="D17" s="88">
        <v>2.6122777052145083E-2</v>
      </c>
      <c r="E17" s="136">
        <v>109</v>
      </c>
      <c r="F17" s="88">
        <v>2.6578883199219701E-2</v>
      </c>
      <c r="G17" s="136">
        <v>127</v>
      </c>
      <c r="H17" s="88">
        <v>3.1941649899396379E-2</v>
      </c>
      <c r="I17" s="136">
        <v>164</v>
      </c>
      <c r="J17" s="88">
        <v>3.8317757009345796E-2</v>
      </c>
      <c r="K17" s="136">
        <v>105</v>
      </c>
      <c r="L17" s="88">
        <v>3.8617138653916881E-2</v>
      </c>
      <c r="M17" s="136">
        <v>135</v>
      </c>
      <c r="N17" s="88">
        <v>4.1538461538461538E-2</v>
      </c>
      <c r="O17" s="136">
        <v>49</v>
      </c>
      <c r="P17" s="88">
        <v>3.563636363636364E-2</v>
      </c>
      <c r="Q17" s="136">
        <v>52</v>
      </c>
      <c r="R17" s="90">
        <v>4.0247678018575851E-2</v>
      </c>
      <c r="S17" s="135">
        <v>1001</v>
      </c>
      <c r="T17" s="109">
        <v>3.2346668390098879E-2</v>
      </c>
      <c r="U17" s="270"/>
    </row>
    <row r="18" spans="2:21" ht="21.95" customHeight="1" thickTop="1" thickBot="1" x14ac:dyDescent="0.3">
      <c r="B18" s="200" t="s">
        <v>114</v>
      </c>
      <c r="C18" s="226">
        <v>2074</v>
      </c>
      <c r="D18" s="202">
        <v>0.20837938310057269</v>
      </c>
      <c r="E18" s="227">
        <v>958</v>
      </c>
      <c r="F18" s="202">
        <v>0.2336015605949768</v>
      </c>
      <c r="G18" s="227">
        <v>1157</v>
      </c>
      <c r="H18" s="202">
        <v>0.29099597585513082</v>
      </c>
      <c r="I18" s="227">
        <v>1389</v>
      </c>
      <c r="J18" s="202">
        <v>0.32453271028037389</v>
      </c>
      <c r="K18" s="227">
        <v>827</v>
      </c>
      <c r="L18" s="202">
        <v>0.30415593968370724</v>
      </c>
      <c r="M18" s="227">
        <v>1008</v>
      </c>
      <c r="N18" s="202">
        <v>0.31015384615384617</v>
      </c>
      <c r="O18" s="227">
        <v>430</v>
      </c>
      <c r="P18" s="202">
        <v>0.31272727272727274</v>
      </c>
      <c r="Q18" s="227">
        <v>408</v>
      </c>
      <c r="R18" s="204">
        <v>0.31578947368421056</v>
      </c>
      <c r="S18" s="226">
        <v>8251</v>
      </c>
      <c r="T18" s="209">
        <v>0.2666257351515543</v>
      </c>
    </row>
    <row r="19" spans="2:21" ht="21.95" customHeight="1" thickTop="1" x14ac:dyDescent="0.25">
      <c r="B19" s="206" t="s">
        <v>115</v>
      </c>
      <c r="C19" s="135">
        <v>37</v>
      </c>
      <c r="D19" s="88">
        <v>3.7174721189591076E-3</v>
      </c>
      <c r="E19" s="136">
        <v>4</v>
      </c>
      <c r="F19" s="88">
        <v>9.7537186052182399E-4</v>
      </c>
      <c r="G19" s="136">
        <v>6</v>
      </c>
      <c r="H19" s="88">
        <v>1.5090543259557343E-3</v>
      </c>
      <c r="I19" s="136">
        <v>7</v>
      </c>
      <c r="J19" s="88">
        <v>1.6355140186915889E-3</v>
      </c>
      <c r="K19" s="136">
        <v>3</v>
      </c>
      <c r="L19" s="88">
        <v>1.1033468186833395E-3</v>
      </c>
      <c r="M19" s="136">
        <v>12</v>
      </c>
      <c r="N19" s="88">
        <v>3.6923076923076922E-3</v>
      </c>
      <c r="O19" s="136">
        <v>7</v>
      </c>
      <c r="P19" s="88">
        <v>5.0909090909090913E-3</v>
      </c>
      <c r="Q19" s="136">
        <v>5</v>
      </c>
      <c r="R19" s="90">
        <v>3.869969040247678E-3</v>
      </c>
      <c r="S19" s="135">
        <v>81</v>
      </c>
      <c r="T19" s="109">
        <v>2.6174626769210883E-3</v>
      </c>
      <c r="U19" s="270"/>
    </row>
    <row r="20" spans="2:21" ht="21.95" customHeight="1" thickBot="1" x14ac:dyDescent="0.3">
      <c r="B20" s="206" t="s">
        <v>30</v>
      </c>
      <c r="C20" s="135">
        <v>3891</v>
      </c>
      <c r="D20" s="88">
        <v>0.3909374058072943</v>
      </c>
      <c r="E20" s="136">
        <v>1010</v>
      </c>
      <c r="F20" s="88">
        <v>0.24628139478176056</v>
      </c>
      <c r="G20" s="136">
        <v>901</v>
      </c>
      <c r="H20" s="88">
        <v>0.22660965794768612</v>
      </c>
      <c r="I20" s="136">
        <v>955</v>
      </c>
      <c r="J20" s="88">
        <v>0.22313084112149534</v>
      </c>
      <c r="K20" s="136">
        <v>648</v>
      </c>
      <c r="L20" s="88">
        <v>0.23832291283560134</v>
      </c>
      <c r="M20" s="136">
        <v>822</v>
      </c>
      <c r="N20" s="88">
        <v>0.25292307692307692</v>
      </c>
      <c r="O20" s="136">
        <v>355</v>
      </c>
      <c r="P20" s="88">
        <v>0.25818181818181818</v>
      </c>
      <c r="Q20" s="136">
        <v>483</v>
      </c>
      <c r="R20" s="90">
        <v>0.37383900928792568</v>
      </c>
      <c r="S20" s="135">
        <v>9065</v>
      </c>
      <c r="T20" s="109">
        <v>0.29292961933690947</v>
      </c>
      <c r="U20" s="270"/>
    </row>
    <row r="21" spans="2:21" ht="21.95" customHeight="1" thickTop="1" thickBot="1" x14ac:dyDescent="0.3">
      <c r="B21" s="216" t="s">
        <v>117</v>
      </c>
      <c r="C21" s="228">
        <v>9953</v>
      </c>
      <c r="D21" s="99">
        <v>1</v>
      </c>
      <c r="E21" s="229">
        <v>4101</v>
      </c>
      <c r="F21" s="99">
        <v>1</v>
      </c>
      <c r="G21" s="229">
        <v>3976</v>
      </c>
      <c r="H21" s="99">
        <v>1</v>
      </c>
      <c r="I21" s="229">
        <v>4280</v>
      </c>
      <c r="J21" s="99">
        <v>1</v>
      </c>
      <c r="K21" s="229">
        <v>2719</v>
      </c>
      <c r="L21" s="99">
        <v>1</v>
      </c>
      <c r="M21" s="229">
        <v>3250</v>
      </c>
      <c r="N21" s="99">
        <v>1</v>
      </c>
      <c r="O21" s="229">
        <v>1375</v>
      </c>
      <c r="P21" s="99">
        <v>1</v>
      </c>
      <c r="Q21" s="229">
        <v>1292</v>
      </c>
      <c r="R21" s="101">
        <v>1</v>
      </c>
      <c r="S21" s="228">
        <v>30946</v>
      </c>
      <c r="T21" s="110">
        <v>1</v>
      </c>
      <c r="U21" s="271"/>
    </row>
    <row r="22" spans="2:21" s="81" customFormat="1" ht="21.95" customHeight="1" thickTop="1" thickBot="1" x14ac:dyDescent="0.3">
      <c r="U22" s="269"/>
    </row>
    <row r="23" spans="2:21" ht="21.95" customHeight="1" thickTop="1" x14ac:dyDescent="0.25">
      <c r="B23" s="230" t="s">
        <v>217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</row>
    <row r="24" spans="2:21" ht="21.95" customHeight="1" thickBot="1" x14ac:dyDescent="0.3">
      <c r="B24" s="231" t="s">
        <v>53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</row>
    <row r="25" spans="2:21" s="81" customFormat="1" ht="15.75" thickTop="1" x14ac:dyDescent="0.25">
      <c r="U25" s="269"/>
    </row>
    <row r="26" spans="2:21" s="81" customFormat="1" x14ac:dyDescent="0.25">
      <c r="U26" s="269"/>
    </row>
    <row r="27" spans="2:21" s="81" customFormat="1" x14ac:dyDescent="0.25">
      <c r="U27" s="269"/>
    </row>
    <row r="28" spans="2:21" s="81" customFormat="1" x14ac:dyDescent="0.25">
      <c r="U28" s="269"/>
    </row>
    <row r="29" spans="2:21" s="81" customFormat="1" x14ac:dyDescent="0.25">
      <c r="U29" s="269"/>
    </row>
    <row r="30" spans="2:21" s="81" customFormat="1" x14ac:dyDescent="0.25">
      <c r="U30" s="269"/>
    </row>
    <row r="31" spans="2:21" s="81" customFormat="1" x14ac:dyDescent="0.25">
      <c r="U31" s="269"/>
    </row>
    <row r="32" spans="2:21" s="81" customFormat="1" x14ac:dyDescent="0.25">
      <c r="U32" s="269"/>
    </row>
    <row r="33" spans="21:21" s="81" customFormat="1" x14ac:dyDescent="0.25">
      <c r="U33" s="269"/>
    </row>
    <row r="34" spans="21:21" s="81" customFormat="1" x14ac:dyDescent="0.25">
      <c r="U34" s="269"/>
    </row>
    <row r="35" spans="21:21" s="81" customFormat="1" x14ac:dyDescent="0.25">
      <c r="U35" s="269"/>
    </row>
    <row r="36" spans="21:21" s="81" customFormat="1" x14ac:dyDescent="0.25">
      <c r="U36" s="269"/>
    </row>
    <row r="37" spans="21:21" s="81" customFormat="1" x14ac:dyDescent="0.25">
      <c r="U37" s="269"/>
    </row>
    <row r="38" spans="21:21" s="81" customFormat="1" x14ac:dyDescent="0.25">
      <c r="U38" s="269"/>
    </row>
    <row r="39" spans="21:21" s="81" customFormat="1" x14ac:dyDescent="0.25">
      <c r="U39" s="269"/>
    </row>
    <row r="40" spans="21:21" s="81" customFormat="1" x14ac:dyDescent="0.25">
      <c r="U40" s="269"/>
    </row>
    <row r="41" spans="21:21" s="81" customFormat="1" x14ac:dyDescent="0.25">
      <c r="U41" s="269"/>
    </row>
    <row r="42" spans="21:21" s="81" customFormat="1" x14ac:dyDescent="0.25">
      <c r="U42" s="269"/>
    </row>
    <row r="43" spans="21:21" s="81" customFormat="1" x14ac:dyDescent="0.25">
      <c r="U43" s="269"/>
    </row>
    <row r="44" spans="21:21" s="81" customFormat="1" x14ac:dyDescent="0.25">
      <c r="U44" s="269"/>
    </row>
    <row r="45" spans="21:21" s="81" customFormat="1" x14ac:dyDescent="0.25">
      <c r="U45" s="269"/>
    </row>
    <row r="46" spans="21:21" s="81" customFormat="1" x14ac:dyDescent="0.25">
      <c r="U46" s="269"/>
    </row>
    <row r="47" spans="21:21" s="81" customFormat="1" x14ac:dyDescent="0.25">
      <c r="U47" s="269"/>
    </row>
    <row r="48" spans="21:21" s="81" customFormat="1" x14ac:dyDescent="0.25">
      <c r="U48" s="269"/>
    </row>
    <row r="49" spans="21:21" s="81" customFormat="1" x14ac:dyDescent="0.25">
      <c r="U49" s="269"/>
    </row>
    <row r="50" spans="21:21" s="81" customFormat="1" x14ac:dyDescent="0.25">
      <c r="U50" s="269"/>
    </row>
    <row r="51" spans="21:21" s="81" customFormat="1" x14ac:dyDescent="0.25">
      <c r="U51" s="269"/>
    </row>
    <row r="52" spans="21:21" s="81" customFormat="1" x14ac:dyDescent="0.25">
      <c r="U52" s="269"/>
    </row>
    <row r="53" spans="21:21" s="81" customFormat="1" x14ac:dyDescent="0.25">
      <c r="U53" s="269"/>
    </row>
    <row r="54" spans="21:21" s="81" customFormat="1" x14ac:dyDescent="0.25">
      <c r="U54" s="269"/>
    </row>
    <row r="55" spans="21:21" s="81" customFormat="1" x14ac:dyDescent="0.25">
      <c r="U55" s="269"/>
    </row>
    <row r="56" spans="21:21" s="81" customFormat="1" x14ac:dyDescent="0.25">
      <c r="U56" s="269"/>
    </row>
    <row r="57" spans="21:21" s="81" customFormat="1" x14ac:dyDescent="0.25">
      <c r="U57" s="269"/>
    </row>
    <row r="58" spans="21:21" s="81" customFormat="1" x14ac:dyDescent="0.25">
      <c r="U58" s="269"/>
    </row>
    <row r="59" spans="21:21" s="81" customFormat="1" x14ac:dyDescent="0.25">
      <c r="U59" s="269"/>
    </row>
    <row r="60" spans="21:21" s="81" customFormat="1" x14ac:dyDescent="0.25">
      <c r="U60" s="269"/>
    </row>
    <row r="61" spans="21:21" s="81" customFormat="1" x14ac:dyDescent="0.25">
      <c r="U61" s="269"/>
    </row>
    <row r="62" spans="21:21" s="81" customFormat="1" x14ac:dyDescent="0.25">
      <c r="U62" s="269"/>
    </row>
    <row r="63" spans="21:21" s="81" customFormat="1" x14ac:dyDescent="0.25">
      <c r="U63" s="269"/>
    </row>
    <row r="64" spans="21:21" s="81" customFormat="1" x14ac:dyDescent="0.25">
      <c r="U64" s="269"/>
    </row>
    <row r="65" spans="21:21" s="81" customFormat="1" x14ac:dyDescent="0.25">
      <c r="U65" s="269"/>
    </row>
    <row r="66" spans="21:21" s="81" customFormat="1" x14ac:dyDescent="0.25">
      <c r="U66" s="269"/>
    </row>
    <row r="67" spans="21:21" s="81" customFormat="1" x14ac:dyDescent="0.25">
      <c r="U67" s="269"/>
    </row>
    <row r="68" spans="21:21" s="81" customFormat="1" x14ac:dyDescent="0.25">
      <c r="U68" s="269"/>
    </row>
    <row r="69" spans="21:21" s="81" customFormat="1" x14ac:dyDescent="0.25">
      <c r="U69" s="269"/>
    </row>
    <row r="70" spans="21:21" s="81" customFormat="1" x14ac:dyDescent="0.25">
      <c r="U70" s="269"/>
    </row>
    <row r="71" spans="21:21" s="81" customFormat="1" x14ac:dyDescent="0.25">
      <c r="U71" s="269"/>
    </row>
    <row r="72" spans="21:21" s="81" customFormat="1" x14ac:dyDescent="0.25">
      <c r="U72" s="269"/>
    </row>
    <row r="73" spans="21:21" s="81" customFormat="1" x14ac:dyDescent="0.25">
      <c r="U73" s="269"/>
    </row>
    <row r="74" spans="21:21" s="81" customFormat="1" x14ac:dyDescent="0.25">
      <c r="U74" s="269"/>
    </row>
    <row r="75" spans="21:21" s="81" customFormat="1" x14ac:dyDescent="0.25">
      <c r="U75" s="269"/>
    </row>
    <row r="76" spans="21:21" s="81" customFormat="1" x14ac:dyDescent="0.25">
      <c r="U76" s="269"/>
    </row>
    <row r="77" spans="21:21" s="81" customFormat="1" x14ac:dyDescent="0.25">
      <c r="U77" s="269"/>
    </row>
    <row r="78" spans="21:21" s="81" customFormat="1" x14ac:dyDescent="0.25">
      <c r="U78" s="269"/>
    </row>
    <row r="79" spans="21:21" s="81" customFormat="1" x14ac:dyDescent="0.25">
      <c r="U79" s="269"/>
    </row>
    <row r="80" spans="21:21" s="81" customFormat="1" x14ac:dyDescent="0.25">
      <c r="U80" s="269"/>
    </row>
    <row r="81" spans="21:21" s="81" customFormat="1" x14ac:dyDescent="0.25">
      <c r="U81" s="269"/>
    </row>
    <row r="82" spans="21:21" s="81" customFormat="1" x14ac:dyDescent="0.25">
      <c r="U82" s="269"/>
    </row>
    <row r="83" spans="21:21" s="81" customFormat="1" x14ac:dyDescent="0.25">
      <c r="U83" s="269"/>
    </row>
    <row r="84" spans="21:21" s="81" customFormat="1" x14ac:dyDescent="0.25">
      <c r="U84" s="269"/>
    </row>
    <row r="85" spans="21:21" s="81" customFormat="1" x14ac:dyDescent="0.25">
      <c r="U85" s="269"/>
    </row>
    <row r="86" spans="21:21" s="81" customFormat="1" x14ac:dyDescent="0.25">
      <c r="U86" s="269"/>
    </row>
    <row r="87" spans="21:21" s="81" customFormat="1" x14ac:dyDescent="0.25">
      <c r="U87" s="269"/>
    </row>
    <row r="88" spans="21:21" s="81" customFormat="1" x14ac:dyDescent="0.25">
      <c r="U88" s="269"/>
    </row>
    <row r="89" spans="21:21" s="81" customFormat="1" x14ac:dyDescent="0.25">
      <c r="U89" s="269"/>
    </row>
    <row r="90" spans="21:21" s="81" customFormat="1" x14ac:dyDescent="0.25">
      <c r="U90" s="269"/>
    </row>
    <row r="91" spans="21:21" s="81" customFormat="1" x14ac:dyDescent="0.25">
      <c r="U91" s="269"/>
    </row>
    <row r="92" spans="21:21" s="81" customFormat="1" x14ac:dyDescent="0.25">
      <c r="U92" s="269"/>
    </row>
    <row r="93" spans="21:21" s="81" customFormat="1" x14ac:dyDescent="0.25">
      <c r="U93" s="269"/>
    </row>
    <row r="94" spans="21:21" s="81" customFormat="1" x14ac:dyDescent="0.25">
      <c r="U94" s="269"/>
    </row>
    <row r="95" spans="21:21" s="81" customFormat="1" x14ac:dyDescent="0.25">
      <c r="U95" s="269"/>
    </row>
    <row r="96" spans="21:21" s="81" customFormat="1" x14ac:dyDescent="0.25">
      <c r="U96" s="269"/>
    </row>
    <row r="97" spans="21:21" s="81" customFormat="1" x14ac:dyDescent="0.25">
      <c r="U97" s="269"/>
    </row>
    <row r="98" spans="21:21" s="81" customFormat="1" x14ac:dyDescent="0.25">
      <c r="U98" s="269"/>
    </row>
    <row r="99" spans="21:21" s="81" customFormat="1" x14ac:dyDescent="0.25">
      <c r="U99" s="269"/>
    </row>
    <row r="100" spans="21:21" s="81" customFormat="1" x14ac:dyDescent="0.25">
      <c r="U100" s="269"/>
    </row>
    <row r="101" spans="21:21" s="81" customFormat="1" x14ac:dyDescent="0.25">
      <c r="U101" s="269"/>
    </row>
    <row r="102" spans="21:21" s="81" customFormat="1" x14ac:dyDescent="0.25">
      <c r="U102" s="269"/>
    </row>
    <row r="103" spans="21:21" s="81" customFormat="1" x14ac:dyDescent="0.25">
      <c r="U103" s="269"/>
    </row>
    <row r="104" spans="21:21" s="81" customFormat="1" x14ac:dyDescent="0.25">
      <c r="U104" s="269"/>
    </row>
    <row r="105" spans="21:21" s="81" customFormat="1" x14ac:dyDescent="0.25">
      <c r="U105" s="269"/>
    </row>
    <row r="106" spans="21:21" s="81" customFormat="1" x14ac:dyDescent="0.25">
      <c r="U106" s="269"/>
    </row>
    <row r="107" spans="21:21" s="81" customFormat="1" x14ac:dyDescent="0.25">
      <c r="U107" s="269"/>
    </row>
    <row r="108" spans="21:21" s="81" customFormat="1" x14ac:dyDescent="0.25">
      <c r="U108" s="269"/>
    </row>
    <row r="109" spans="21:21" s="81" customFormat="1" x14ac:dyDescent="0.25">
      <c r="U109" s="269"/>
    </row>
    <row r="110" spans="21:21" s="81" customFormat="1" x14ac:dyDescent="0.25">
      <c r="U110" s="269"/>
    </row>
    <row r="111" spans="21:21" s="81" customFormat="1" x14ac:dyDescent="0.25">
      <c r="U111" s="269"/>
    </row>
    <row r="112" spans="21:21" s="81" customFormat="1" x14ac:dyDescent="0.25">
      <c r="U112" s="269"/>
    </row>
    <row r="113" spans="21:21" s="81" customFormat="1" x14ac:dyDescent="0.25">
      <c r="U113" s="269"/>
    </row>
    <row r="114" spans="21:21" s="81" customFormat="1" x14ac:dyDescent="0.25">
      <c r="U114" s="269"/>
    </row>
    <row r="115" spans="21:21" s="81" customFormat="1" x14ac:dyDescent="0.25">
      <c r="U115" s="269"/>
    </row>
    <row r="116" spans="21:21" s="81" customFormat="1" x14ac:dyDescent="0.25">
      <c r="U116" s="269"/>
    </row>
    <row r="117" spans="21:21" s="81" customFormat="1" x14ac:dyDescent="0.25">
      <c r="U117" s="269"/>
    </row>
    <row r="118" spans="21:21" s="81" customFormat="1" x14ac:dyDescent="0.25">
      <c r="U118" s="269"/>
    </row>
    <row r="119" spans="21:21" s="81" customFormat="1" x14ac:dyDescent="0.25">
      <c r="U119" s="269"/>
    </row>
    <row r="120" spans="21:21" s="81" customFormat="1" x14ac:dyDescent="0.25">
      <c r="U120" s="269"/>
    </row>
    <row r="121" spans="21:21" s="81" customFormat="1" x14ac:dyDescent="0.25">
      <c r="U121" s="269"/>
    </row>
    <row r="122" spans="21:21" s="81" customFormat="1" x14ac:dyDescent="0.25">
      <c r="U122" s="269"/>
    </row>
    <row r="123" spans="21:21" s="81" customFormat="1" x14ac:dyDescent="0.25">
      <c r="U123" s="269"/>
    </row>
    <row r="124" spans="21:21" s="81" customFormat="1" x14ac:dyDescent="0.25">
      <c r="U124" s="269"/>
    </row>
    <row r="125" spans="21:21" s="81" customFormat="1" x14ac:dyDescent="0.25">
      <c r="U125" s="269"/>
    </row>
    <row r="126" spans="21:21" s="81" customFormat="1" x14ac:dyDescent="0.25">
      <c r="U126" s="269"/>
    </row>
    <row r="127" spans="21:21" s="81" customFormat="1" x14ac:dyDescent="0.25">
      <c r="U127" s="269"/>
    </row>
    <row r="128" spans="21:21" s="81" customFormat="1" x14ac:dyDescent="0.25">
      <c r="U128" s="269"/>
    </row>
    <row r="129" spans="21:21" s="81" customFormat="1" x14ac:dyDescent="0.25">
      <c r="U129" s="269"/>
    </row>
    <row r="130" spans="21:21" s="81" customFormat="1" x14ac:dyDescent="0.25">
      <c r="U130" s="269"/>
    </row>
    <row r="131" spans="21:21" s="81" customFormat="1" x14ac:dyDescent="0.25">
      <c r="U131" s="269"/>
    </row>
    <row r="132" spans="21:21" s="81" customFormat="1" x14ac:dyDescent="0.25">
      <c r="U132" s="269"/>
    </row>
    <row r="133" spans="21:21" s="81" customFormat="1" x14ac:dyDescent="0.25">
      <c r="U133" s="269"/>
    </row>
    <row r="134" spans="21:21" s="81" customFormat="1" x14ac:dyDescent="0.25">
      <c r="U134" s="269"/>
    </row>
    <row r="135" spans="21:21" s="81" customFormat="1" x14ac:dyDescent="0.25">
      <c r="U135" s="269"/>
    </row>
    <row r="136" spans="21:21" s="81" customFormat="1" x14ac:dyDescent="0.25">
      <c r="U136" s="269"/>
    </row>
    <row r="137" spans="21:21" s="81" customFormat="1" x14ac:dyDescent="0.25">
      <c r="U137" s="269"/>
    </row>
    <row r="138" spans="21:21" s="81" customFormat="1" x14ac:dyDescent="0.25">
      <c r="U138" s="269"/>
    </row>
    <row r="139" spans="21:21" s="81" customFormat="1" x14ac:dyDescent="0.25">
      <c r="U139" s="269"/>
    </row>
    <row r="140" spans="21:21" s="81" customFormat="1" x14ac:dyDescent="0.25">
      <c r="U140" s="269"/>
    </row>
    <row r="141" spans="21:21" s="81" customFormat="1" x14ac:dyDescent="0.25">
      <c r="U141" s="269"/>
    </row>
    <row r="142" spans="21:21" s="81" customFormat="1" x14ac:dyDescent="0.25">
      <c r="U142" s="269"/>
    </row>
    <row r="143" spans="21:21" s="81" customFormat="1" x14ac:dyDescent="0.25">
      <c r="U143" s="269"/>
    </row>
    <row r="144" spans="21:21" s="81" customFormat="1" x14ac:dyDescent="0.25">
      <c r="U144" s="269"/>
    </row>
    <row r="145" spans="21:21" s="81" customFormat="1" x14ac:dyDescent="0.25">
      <c r="U145" s="269"/>
    </row>
    <row r="146" spans="21:21" s="81" customFormat="1" x14ac:dyDescent="0.25">
      <c r="U146" s="269"/>
    </row>
    <row r="147" spans="21:21" s="81" customFormat="1" x14ac:dyDescent="0.25">
      <c r="U147" s="269"/>
    </row>
    <row r="148" spans="21:21" s="81" customFormat="1" x14ac:dyDescent="0.25">
      <c r="U148" s="269"/>
    </row>
    <row r="149" spans="21:21" s="81" customFormat="1" x14ac:dyDescent="0.25">
      <c r="U149" s="269"/>
    </row>
    <row r="150" spans="21:21" s="81" customFormat="1" x14ac:dyDescent="0.25">
      <c r="U150" s="269"/>
    </row>
    <row r="151" spans="21:21" s="81" customFormat="1" x14ac:dyDescent="0.25">
      <c r="U151" s="269"/>
    </row>
    <row r="152" spans="21:21" s="81" customFormat="1" x14ac:dyDescent="0.25">
      <c r="U152" s="269"/>
    </row>
    <row r="153" spans="21:21" s="81" customFormat="1" x14ac:dyDescent="0.25">
      <c r="U153" s="269"/>
    </row>
    <row r="154" spans="21:21" s="81" customFormat="1" x14ac:dyDescent="0.25">
      <c r="U154" s="269"/>
    </row>
    <row r="155" spans="21:21" s="81" customFormat="1" x14ac:dyDescent="0.25">
      <c r="U155" s="269"/>
    </row>
    <row r="156" spans="21:21" s="81" customFormat="1" x14ac:dyDescent="0.25">
      <c r="U156" s="269"/>
    </row>
    <row r="157" spans="21:21" s="81" customFormat="1" x14ac:dyDescent="0.25">
      <c r="U157" s="269"/>
    </row>
    <row r="158" spans="21:21" s="81" customFormat="1" x14ac:dyDescent="0.25">
      <c r="U158" s="269"/>
    </row>
    <row r="159" spans="21:21" s="81" customFormat="1" x14ac:dyDescent="0.25">
      <c r="U159" s="269"/>
    </row>
    <row r="160" spans="21:21" s="81" customFormat="1" x14ac:dyDescent="0.25">
      <c r="U160" s="269"/>
    </row>
    <row r="161" spans="21:21" s="81" customFormat="1" x14ac:dyDescent="0.25">
      <c r="U161" s="269"/>
    </row>
    <row r="162" spans="21:21" s="81" customFormat="1" x14ac:dyDescent="0.25">
      <c r="U162" s="269"/>
    </row>
    <row r="163" spans="21:21" s="81" customFormat="1" x14ac:dyDescent="0.25">
      <c r="U163" s="269"/>
    </row>
    <row r="164" spans="21:21" s="81" customFormat="1" x14ac:dyDescent="0.25">
      <c r="U164" s="269"/>
    </row>
    <row r="165" spans="21:21" s="81" customFormat="1" x14ac:dyDescent="0.25">
      <c r="U165" s="269"/>
    </row>
    <row r="166" spans="21:21" s="81" customFormat="1" x14ac:dyDescent="0.25">
      <c r="U166" s="269"/>
    </row>
    <row r="167" spans="21:21" s="81" customFormat="1" x14ac:dyDescent="0.25">
      <c r="U167" s="269"/>
    </row>
    <row r="168" spans="21:21" s="81" customFormat="1" x14ac:dyDescent="0.25">
      <c r="U168" s="269"/>
    </row>
    <row r="169" spans="21:21" s="81" customFormat="1" x14ac:dyDescent="0.25">
      <c r="U169" s="269"/>
    </row>
    <row r="170" spans="21:21" s="81" customFormat="1" x14ac:dyDescent="0.25">
      <c r="U170" s="269"/>
    </row>
    <row r="171" spans="21:21" s="81" customFormat="1" x14ac:dyDescent="0.25">
      <c r="U171" s="269"/>
    </row>
    <row r="172" spans="21:21" s="81" customFormat="1" x14ac:dyDescent="0.25">
      <c r="U172" s="269"/>
    </row>
    <row r="173" spans="21:21" s="81" customFormat="1" x14ac:dyDescent="0.25">
      <c r="U173" s="269"/>
    </row>
    <row r="174" spans="21:21" s="81" customFormat="1" x14ac:dyDescent="0.25">
      <c r="U174" s="269"/>
    </row>
    <row r="175" spans="21:21" s="81" customFormat="1" x14ac:dyDescent="0.25">
      <c r="U175" s="269"/>
    </row>
    <row r="176" spans="21:21" s="81" customFormat="1" x14ac:dyDescent="0.25">
      <c r="U176" s="269"/>
    </row>
    <row r="177" spans="21:21" s="81" customFormat="1" x14ac:dyDescent="0.25">
      <c r="U177" s="269"/>
    </row>
    <row r="178" spans="21:21" s="81" customFormat="1" x14ac:dyDescent="0.25">
      <c r="U178" s="269"/>
    </row>
    <row r="179" spans="21:21" s="81" customFormat="1" x14ac:dyDescent="0.25">
      <c r="U179" s="269"/>
    </row>
    <row r="180" spans="21:21" s="81" customFormat="1" x14ac:dyDescent="0.25">
      <c r="U180" s="269"/>
    </row>
    <row r="181" spans="21:21" s="81" customFormat="1" x14ac:dyDescent="0.25">
      <c r="U181" s="269"/>
    </row>
    <row r="182" spans="21:21" s="81" customFormat="1" x14ac:dyDescent="0.25">
      <c r="U182" s="269"/>
    </row>
    <row r="183" spans="21:21" s="81" customFormat="1" x14ac:dyDescent="0.25">
      <c r="U183" s="269"/>
    </row>
    <row r="184" spans="21:21" s="81" customFormat="1" x14ac:dyDescent="0.25">
      <c r="U184" s="269"/>
    </row>
    <row r="185" spans="21:21" s="81" customFormat="1" x14ac:dyDescent="0.25">
      <c r="U185" s="269"/>
    </row>
    <row r="186" spans="21:21" s="81" customFormat="1" x14ac:dyDescent="0.25">
      <c r="U186" s="269"/>
    </row>
    <row r="187" spans="21:21" s="81" customFormat="1" x14ac:dyDescent="0.25">
      <c r="U187" s="269"/>
    </row>
    <row r="188" spans="21:21" s="81" customFormat="1" x14ac:dyDescent="0.25">
      <c r="U188" s="269"/>
    </row>
    <row r="189" spans="21:21" s="81" customFormat="1" x14ac:dyDescent="0.25">
      <c r="U189" s="269"/>
    </row>
    <row r="190" spans="21:21" s="81" customFormat="1" x14ac:dyDescent="0.25">
      <c r="U190" s="269"/>
    </row>
    <row r="191" spans="21:21" s="81" customFormat="1" x14ac:dyDescent="0.25">
      <c r="U191" s="269"/>
    </row>
    <row r="192" spans="21:21" s="81" customFormat="1" x14ac:dyDescent="0.25">
      <c r="U192" s="269"/>
    </row>
    <row r="193" spans="21:21" s="81" customFormat="1" x14ac:dyDescent="0.25">
      <c r="U193" s="269"/>
    </row>
    <row r="194" spans="21:21" s="81" customFormat="1" x14ac:dyDescent="0.25">
      <c r="U194" s="269"/>
    </row>
    <row r="195" spans="21:21" s="81" customFormat="1" x14ac:dyDescent="0.25">
      <c r="U195" s="269"/>
    </row>
    <row r="196" spans="21:21" s="81" customFormat="1" x14ac:dyDescent="0.25">
      <c r="U196" s="269"/>
    </row>
    <row r="197" spans="21:21" s="81" customFormat="1" x14ac:dyDescent="0.25">
      <c r="U197" s="269"/>
    </row>
    <row r="198" spans="21:21" s="81" customFormat="1" x14ac:dyDescent="0.25">
      <c r="U198" s="269"/>
    </row>
    <row r="199" spans="21:21" s="81" customFormat="1" x14ac:dyDescent="0.25">
      <c r="U199" s="269"/>
    </row>
    <row r="200" spans="21:21" s="81" customFormat="1" x14ac:dyDescent="0.25">
      <c r="U200" s="269"/>
    </row>
    <row r="201" spans="21:21" s="81" customFormat="1" x14ac:dyDescent="0.25">
      <c r="U201" s="269"/>
    </row>
    <row r="202" spans="21:21" s="81" customFormat="1" x14ac:dyDescent="0.25">
      <c r="U202" s="269"/>
    </row>
    <row r="203" spans="21:21" s="81" customFormat="1" x14ac:dyDescent="0.25">
      <c r="U203" s="269"/>
    </row>
    <row r="204" spans="21:21" s="81" customFormat="1" x14ac:dyDescent="0.25">
      <c r="U204" s="269"/>
    </row>
    <row r="205" spans="21:21" s="81" customFormat="1" x14ac:dyDescent="0.25">
      <c r="U205" s="269"/>
    </row>
    <row r="206" spans="21:21" s="81" customFormat="1" x14ac:dyDescent="0.25">
      <c r="U206" s="269"/>
    </row>
    <row r="207" spans="21:21" s="81" customFormat="1" x14ac:dyDescent="0.25">
      <c r="U207" s="269"/>
    </row>
    <row r="208" spans="21:21" s="81" customFormat="1" x14ac:dyDescent="0.25">
      <c r="U208" s="269"/>
    </row>
    <row r="209" spans="21:21" s="81" customFormat="1" x14ac:dyDescent="0.25">
      <c r="U209" s="269"/>
    </row>
    <row r="210" spans="21:21" s="81" customFormat="1" x14ac:dyDescent="0.25">
      <c r="U210" s="269"/>
    </row>
    <row r="211" spans="21:21" s="81" customFormat="1" x14ac:dyDescent="0.25">
      <c r="U211" s="269"/>
    </row>
    <row r="212" spans="21:21" s="81" customFormat="1" x14ac:dyDescent="0.25">
      <c r="U212" s="269"/>
    </row>
    <row r="213" spans="21:21" s="81" customFormat="1" x14ac:dyDescent="0.25">
      <c r="U213" s="269"/>
    </row>
    <row r="214" spans="21:21" s="81" customFormat="1" x14ac:dyDescent="0.25">
      <c r="U214" s="269"/>
    </row>
    <row r="215" spans="21:21" s="81" customFormat="1" x14ac:dyDescent="0.25">
      <c r="U215" s="269"/>
    </row>
    <row r="216" spans="21:21" s="81" customFormat="1" x14ac:dyDescent="0.25">
      <c r="U216" s="269"/>
    </row>
    <row r="217" spans="21:21" s="81" customFormat="1" x14ac:dyDescent="0.25">
      <c r="U217" s="269"/>
    </row>
    <row r="218" spans="21:21" s="81" customFormat="1" x14ac:dyDescent="0.25">
      <c r="U218" s="269"/>
    </row>
    <row r="219" spans="21:21" s="81" customFormat="1" x14ac:dyDescent="0.25">
      <c r="U219" s="269"/>
    </row>
    <row r="220" spans="21:21" s="81" customFormat="1" x14ac:dyDescent="0.25">
      <c r="U220" s="269"/>
    </row>
    <row r="221" spans="21:21" s="81" customFormat="1" x14ac:dyDescent="0.25">
      <c r="U221" s="269"/>
    </row>
    <row r="222" spans="21:21" s="81" customFormat="1" x14ac:dyDescent="0.25">
      <c r="U222" s="269"/>
    </row>
    <row r="223" spans="21:21" s="81" customFormat="1" x14ac:dyDescent="0.25">
      <c r="U223" s="269"/>
    </row>
    <row r="224" spans="21:21" s="81" customFormat="1" x14ac:dyDescent="0.25">
      <c r="U224" s="269"/>
    </row>
    <row r="225" spans="21:21" s="81" customFormat="1" x14ac:dyDescent="0.25">
      <c r="U225" s="269"/>
    </row>
    <row r="226" spans="21:21" s="81" customFormat="1" x14ac:dyDescent="0.25">
      <c r="U226" s="269"/>
    </row>
    <row r="227" spans="21:21" s="81" customFormat="1" x14ac:dyDescent="0.25">
      <c r="U227" s="269"/>
    </row>
    <row r="228" spans="21:21" s="81" customFormat="1" x14ac:dyDescent="0.25">
      <c r="U228" s="269"/>
    </row>
    <row r="229" spans="21:21" s="81" customFormat="1" x14ac:dyDescent="0.25">
      <c r="U229" s="269"/>
    </row>
    <row r="230" spans="21:21" s="81" customFormat="1" x14ac:dyDescent="0.25">
      <c r="U230" s="269"/>
    </row>
    <row r="231" spans="21:21" s="81" customFormat="1" x14ac:dyDescent="0.25">
      <c r="U231" s="269"/>
    </row>
    <row r="232" spans="21:21" s="81" customFormat="1" x14ac:dyDescent="0.25">
      <c r="U232" s="269"/>
    </row>
    <row r="233" spans="21:21" s="81" customFormat="1" x14ac:dyDescent="0.25">
      <c r="U233" s="269"/>
    </row>
    <row r="234" spans="21:21" s="81" customFormat="1" x14ac:dyDescent="0.25">
      <c r="U234" s="269"/>
    </row>
    <row r="235" spans="21:21" s="81" customFormat="1" x14ac:dyDescent="0.25">
      <c r="U235" s="269"/>
    </row>
    <row r="236" spans="21:21" s="81" customFormat="1" x14ac:dyDescent="0.25">
      <c r="U236" s="269"/>
    </row>
    <row r="237" spans="21:21" s="81" customFormat="1" x14ac:dyDescent="0.25">
      <c r="U237" s="269"/>
    </row>
    <row r="238" spans="21:21" s="81" customFormat="1" x14ac:dyDescent="0.25">
      <c r="U238" s="269"/>
    </row>
    <row r="239" spans="21:21" s="81" customFormat="1" x14ac:dyDescent="0.25">
      <c r="U239" s="269"/>
    </row>
    <row r="240" spans="21:21" s="81" customFormat="1" x14ac:dyDescent="0.25">
      <c r="U240" s="269"/>
    </row>
    <row r="241" spans="21:21" s="81" customFormat="1" x14ac:dyDescent="0.25">
      <c r="U241" s="269"/>
    </row>
    <row r="242" spans="21:21" s="81" customFormat="1" x14ac:dyDescent="0.25">
      <c r="U242" s="269"/>
    </row>
    <row r="243" spans="21:21" s="81" customFormat="1" x14ac:dyDescent="0.25">
      <c r="U243" s="269"/>
    </row>
    <row r="244" spans="21:21" s="81" customFormat="1" x14ac:dyDescent="0.25">
      <c r="U244" s="269"/>
    </row>
    <row r="245" spans="21:21" s="81" customFormat="1" x14ac:dyDescent="0.25">
      <c r="U245" s="269"/>
    </row>
    <row r="246" spans="21:21" s="81" customFormat="1" x14ac:dyDescent="0.25">
      <c r="U246" s="269"/>
    </row>
    <row r="247" spans="21:21" s="81" customFormat="1" x14ac:dyDescent="0.25">
      <c r="U247" s="269"/>
    </row>
    <row r="248" spans="21:21" s="81" customFormat="1" x14ac:dyDescent="0.25">
      <c r="U248" s="269"/>
    </row>
    <row r="249" spans="21:21" s="81" customFormat="1" x14ac:dyDescent="0.25">
      <c r="U249" s="269"/>
    </row>
    <row r="250" spans="21:21" s="81" customFormat="1" x14ac:dyDescent="0.25">
      <c r="U250" s="269"/>
    </row>
    <row r="251" spans="21:21" s="81" customFormat="1" x14ac:dyDescent="0.25">
      <c r="U251" s="269"/>
    </row>
    <row r="252" spans="21:21" s="81" customFormat="1" x14ac:dyDescent="0.25">
      <c r="U252" s="269"/>
    </row>
    <row r="253" spans="21:21" s="81" customFormat="1" x14ac:dyDescent="0.25">
      <c r="U253" s="269"/>
    </row>
    <row r="254" spans="21:21" s="81" customFormat="1" x14ac:dyDescent="0.25">
      <c r="U254" s="269"/>
    </row>
    <row r="255" spans="21:21" s="81" customFormat="1" x14ac:dyDescent="0.25">
      <c r="U255" s="269"/>
    </row>
    <row r="256" spans="21:21" s="81" customFormat="1" x14ac:dyDescent="0.25">
      <c r="U256" s="269"/>
    </row>
    <row r="257" spans="21:21" s="81" customFormat="1" x14ac:dyDescent="0.25">
      <c r="U257" s="269"/>
    </row>
    <row r="258" spans="21:21" s="81" customFormat="1" x14ac:dyDescent="0.25">
      <c r="U258" s="269"/>
    </row>
    <row r="259" spans="21:21" s="81" customFormat="1" x14ac:dyDescent="0.25">
      <c r="U259" s="269"/>
    </row>
    <row r="260" spans="21:21" s="81" customFormat="1" x14ac:dyDescent="0.25">
      <c r="U260" s="269"/>
    </row>
    <row r="261" spans="21:21" s="81" customFormat="1" x14ac:dyDescent="0.25">
      <c r="U261" s="269"/>
    </row>
    <row r="262" spans="21:21" s="81" customFormat="1" x14ac:dyDescent="0.25">
      <c r="U262" s="269"/>
    </row>
    <row r="263" spans="21:21" s="81" customFormat="1" x14ac:dyDescent="0.25">
      <c r="U263" s="269"/>
    </row>
    <row r="264" spans="21:21" s="81" customFormat="1" x14ac:dyDescent="0.25">
      <c r="U264" s="269"/>
    </row>
    <row r="265" spans="21:21" s="81" customFormat="1" x14ac:dyDescent="0.25">
      <c r="U265" s="269"/>
    </row>
    <row r="266" spans="21:21" s="81" customFormat="1" x14ac:dyDescent="0.25">
      <c r="U266" s="269"/>
    </row>
    <row r="267" spans="21:21" s="81" customFormat="1" x14ac:dyDescent="0.25">
      <c r="U267" s="269"/>
    </row>
    <row r="268" spans="21:21" s="81" customFormat="1" x14ac:dyDescent="0.25">
      <c r="U268" s="269"/>
    </row>
    <row r="269" spans="21:21" s="81" customFormat="1" x14ac:dyDescent="0.25">
      <c r="U269" s="269"/>
    </row>
    <row r="270" spans="21:21" s="81" customFormat="1" x14ac:dyDescent="0.25">
      <c r="U270" s="269"/>
    </row>
    <row r="271" spans="21:21" s="81" customFormat="1" x14ac:dyDescent="0.25">
      <c r="U271" s="269"/>
    </row>
    <row r="272" spans="21:21" s="81" customFormat="1" x14ac:dyDescent="0.25">
      <c r="U272" s="269"/>
    </row>
    <row r="273" spans="21:21" s="81" customFormat="1" x14ac:dyDescent="0.25">
      <c r="U273" s="269"/>
    </row>
    <row r="274" spans="21:21" s="81" customFormat="1" x14ac:dyDescent="0.25">
      <c r="U274" s="269"/>
    </row>
    <row r="275" spans="21:21" s="81" customFormat="1" x14ac:dyDescent="0.25">
      <c r="U275" s="269"/>
    </row>
    <row r="276" spans="21:21" s="81" customFormat="1" x14ac:dyDescent="0.25">
      <c r="U276" s="269"/>
    </row>
    <row r="277" spans="21:21" s="81" customFormat="1" x14ac:dyDescent="0.25">
      <c r="U277" s="269"/>
    </row>
    <row r="278" spans="21:21" s="81" customFormat="1" x14ac:dyDescent="0.25">
      <c r="U278" s="269"/>
    </row>
    <row r="279" spans="21:21" s="81" customFormat="1" x14ac:dyDescent="0.25">
      <c r="U279" s="269"/>
    </row>
    <row r="280" spans="21:21" s="81" customFormat="1" x14ac:dyDescent="0.25">
      <c r="U280" s="269"/>
    </row>
    <row r="281" spans="21:21" s="81" customFormat="1" x14ac:dyDescent="0.25">
      <c r="U281" s="269"/>
    </row>
    <row r="282" spans="21:21" s="81" customFormat="1" x14ac:dyDescent="0.25">
      <c r="U282" s="269"/>
    </row>
    <row r="283" spans="21:21" s="81" customFormat="1" x14ac:dyDescent="0.25">
      <c r="U283" s="269"/>
    </row>
    <row r="284" spans="21:21" s="81" customFormat="1" x14ac:dyDescent="0.25">
      <c r="U284" s="269"/>
    </row>
    <row r="285" spans="21:21" s="81" customFormat="1" x14ac:dyDescent="0.25">
      <c r="U285" s="269"/>
    </row>
    <row r="286" spans="21:21" s="81" customFormat="1" x14ac:dyDescent="0.25">
      <c r="U286" s="269"/>
    </row>
    <row r="287" spans="21:21" s="81" customFormat="1" x14ac:dyDescent="0.25">
      <c r="U287" s="269"/>
    </row>
    <row r="288" spans="21:21" s="81" customFormat="1" x14ac:dyDescent="0.25">
      <c r="U288" s="269"/>
    </row>
    <row r="289" spans="21:21" s="81" customFormat="1" x14ac:dyDescent="0.25">
      <c r="U289" s="269"/>
    </row>
    <row r="290" spans="21:21" s="81" customFormat="1" x14ac:dyDescent="0.25">
      <c r="U290" s="269"/>
    </row>
    <row r="291" spans="21:21" s="81" customFormat="1" x14ac:dyDescent="0.25">
      <c r="U291" s="269"/>
    </row>
    <row r="292" spans="21:21" s="81" customFormat="1" x14ac:dyDescent="0.25">
      <c r="U292" s="269"/>
    </row>
    <row r="293" spans="21:21" s="81" customFormat="1" x14ac:dyDescent="0.25">
      <c r="U293" s="269"/>
    </row>
    <row r="294" spans="21:21" s="81" customFormat="1" x14ac:dyDescent="0.25">
      <c r="U294" s="269"/>
    </row>
    <row r="295" spans="21:21" s="81" customFormat="1" x14ac:dyDescent="0.25">
      <c r="U295" s="269"/>
    </row>
    <row r="296" spans="21:21" s="81" customFormat="1" x14ac:dyDescent="0.25">
      <c r="U296" s="269"/>
    </row>
    <row r="297" spans="21:21" s="81" customFormat="1" x14ac:dyDescent="0.25">
      <c r="U297" s="269"/>
    </row>
    <row r="298" spans="21:21" s="81" customFormat="1" x14ac:dyDescent="0.25">
      <c r="U298" s="269"/>
    </row>
    <row r="299" spans="21:21" s="81" customFormat="1" x14ac:dyDescent="0.25">
      <c r="U299" s="269"/>
    </row>
    <row r="300" spans="21:21" s="81" customFormat="1" x14ac:dyDescent="0.25">
      <c r="U300" s="269"/>
    </row>
    <row r="301" spans="21:21" s="81" customFormat="1" x14ac:dyDescent="0.25">
      <c r="U301" s="269"/>
    </row>
    <row r="302" spans="21:21" s="81" customFormat="1" x14ac:dyDescent="0.25">
      <c r="U302" s="269"/>
    </row>
    <row r="303" spans="21:21" s="81" customFormat="1" x14ac:dyDescent="0.25">
      <c r="U303" s="269"/>
    </row>
    <row r="304" spans="21:21" s="81" customFormat="1" x14ac:dyDescent="0.25">
      <c r="U304" s="269"/>
    </row>
    <row r="305" spans="21:21" s="81" customFormat="1" x14ac:dyDescent="0.25">
      <c r="U305" s="269"/>
    </row>
    <row r="306" spans="21:21" s="81" customFormat="1" x14ac:dyDescent="0.25">
      <c r="U306" s="269"/>
    </row>
    <row r="307" spans="21:21" s="81" customFormat="1" x14ac:dyDescent="0.25">
      <c r="U307" s="269"/>
    </row>
    <row r="308" spans="21:21" s="81" customFormat="1" x14ac:dyDescent="0.25">
      <c r="U308" s="269"/>
    </row>
    <row r="309" spans="21:21" s="81" customFormat="1" x14ac:dyDescent="0.25">
      <c r="U309" s="269"/>
    </row>
    <row r="310" spans="21:21" s="81" customFormat="1" x14ac:dyDescent="0.25">
      <c r="U310" s="269"/>
    </row>
    <row r="311" spans="21:21" s="81" customFormat="1" x14ac:dyDescent="0.25">
      <c r="U311" s="269"/>
    </row>
    <row r="312" spans="21:21" s="81" customFormat="1" x14ac:dyDescent="0.25">
      <c r="U312" s="269"/>
    </row>
    <row r="313" spans="21:21" s="81" customFormat="1" x14ac:dyDescent="0.25">
      <c r="U313" s="269"/>
    </row>
    <row r="314" spans="21:21" s="81" customFormat="1" x14ac:dyDescent="0.25">
      <c r="U314" s="269"/>
    </row>
    <row r="315" spans="21:21" s="81" customFormat="1" x14ac:dyDescent="0.25">
      <c r="U315" s="269"/>
    </row>
    <row r="316" spans="21:21" s="81" customFormat="1" x14ac:dyDescent="0.25">
      <c r="U316" s="269"/>
    </row>
    <row r="317" spans="21:21" s="81" customFormat="1" x14ac:dyDescent="0.25">
      <c r="U317" s="269"/>
    </row>
    <row r="318" spans="21:21" s="81" customFormat="1" x14ac:dyDescent="0.25">
      <c r="U318" s="269"/>
    </row>
    <row r="319" spans="21:21" s="81" customFormat="1" x14ac:dyDescent="0.25">
      <c r="U319" s="269"/>
    </row>
    <row r="320" spans="21:21" s="81" customFormat="1" x14ac:dyDescent="0.25">
      <c r="U320" s="269"/>
    </row>
    <row r="321" spans="21:21" s="81" customFormat="1" x14ac:dyDescent="0.25">
      <c r="U321" s="269"/>
    </row>
    <row r="322" spans="21:21" s="81" customFormat="1" x14ac:dyDescent="0.25">
      <c r="U322" s="269"/>
    </row>
    <row r="323" spans="21:21" s="81" customFormat="1" x14ac:dyDescent="0.25">
      <c r="U323" s="269"/>
    </row>
    <row r="324" spans="21:21" s="81" customFormat="1" x14ac:dyDescent="0.25">
      <c r="U324" s="269"/>
    </row>
    <row r="325" spans="21:21" s="81" customFormat="1" x14ac:dyDescent="0.25">
      <c r="U325" s="269"/>
    </row>
    <row r="326" spans="21:21" s="81" customFormat="1" x14ac:dyDescent="0.25">
      <c r="U326" s="269"/>
    </row>
    <row r="327" spans="21:21" s="81" customFormat="1" x14ac:dyDescent="0.25">
      <c r="U327" s="269"/>
    </row>
    <row r="328" spans="21:21" s="81" customFormat="1" x14ac:dyDescent="0.25">
      <c r="U328" s="269"/>
    </row>
    <row r="329" spans="21:21" s="81" customFormat="1" x14ac:dyDescent="0.25">
      <c r="U329" s="269"/>
    </row>
    <row r="330" spans="21:21" s="81" customFormat="1" x14ac:dyDescent="0.25">
      <c r="U330" s="269"/>
    </row>
    <row r="331" spans="21:21" s="81" customFormat="1" x14ac:dyDescent="0.25">
      <c r="U331" s="269"/>
    </row>
    <row r="332" spans="21:21" s="81" customFormat="1" x14ac:dyDescent="0.25">
      <c r="U332" s="269"/>
    </row>
    <row r="333" spans="21:21" s="81" customFormat="1" x14ac:dyDescent="0.25">
      <c r="U333" s="269"/>
    </row>
    <row r="334" spans="21:21" s="81" customFormat="1" x14ac:dyDescent="0.25">
      <c r="U334" s="269"/>
    </row>
    <row r="335" spans="21:21" s="81" customFormat="1" x14ac:dyDescent="0.25">
      <c r="U335" s="269"/>
    </row>
    <row r="336" spans="21:21" s="81" customFormat="1" x14ac:dyDescent="0.25">
      <c r="U336" s="269"/>
    </row>
    <row r="337" spans="21:21" s="81" customFormat="1" x14ac:dyDescent="0.25">
      <c r="U337" s="269"/>
    </row>
    <row r="338" spans="21:21" s="81" customFormat="1" x14ac:dyDescent="0.25">
      <c r="U338" s="269"/>
    </row>
    <row r="339" spans="21:21" s="81" customFormat="1" x14ac:dyDescent="0.25">
      <c r="U339" s="269"/>
    </row>
    <row r="340" spans="21:21" s="81" customFormat="1" x14ac:dyDescent="0.25">
      <c r="U340" s="269"/>
    </row>
    <row r="341" spans="21:21" s="81" customFormat="1" x14ac:dyDescent="0.25">
      <c r="U341" s="269"/>
    </row>
    <row r="342" spans="21:21" s="81" customFormat="1" x14ac:dyDescent="0.25">
      <c r="U342" s="269"/>
    </row>
    <row r="343" spans="21:21" s="81" customFormat="1" x14ac:dyDescent="0.25">
      <c r="U343" s="269"/>
    </row>
    <row r="344" spans="21:21" s="81" customFormat="1" x14ac:dyDescent="0.25">
      <c r="U344" s="269"/>
    </row>
    <row r="345" spans="21:21" s="81" customFormat="1" x14ac:dyDescent="0.25">
      <c r="U345" s="269"/>
    </row>
    <row r="346" spans="21:21" s="81" customFormat="1" x14ac:dyDescent="0.25">
      <c r="U346" s="269"/>
    </row>
    <row r="347" spans="21:21" s="81" customFormat="1" x14ac:dyDescent="0.25">
      <c r="U347" s="269"/>
    </row>
    <row r="348" spans="21:21" s="81" customFormat="1" x14ac:dyDescent="0.25">
      <c r="U348" s="269"/>
    </row>
    <row r="349" spans="21:21" s="81" customFormat="1" x14ac:dyDescent="0.25">
      <c r="U349" s="269"/>
    </row>
    <row r="350" spans="21:21" s="81" customFormat="1" x14ac:dyDescent="0.25">
      <c r="U350" s="269"/>
    </row>
    <row r="351" spans="21:21" s="81" customFormat="1" x14ac:dyDescent="0.25">
      <c r="U351" s="269"/>
    </row>
    <row r="352" spans="21:21" s="81" customFormat="1" x14ac:dyDescent="0.25">
      <c r="U352" s="269"/>
    </row>
    <row r="353" spans="21:21" s="81" customFormat="1" x14ac:dyDescent="0.25">
      <c r="U353" s="269"/>
    </row>
    <row r="354" spans="21:21" s="81" customFormat="1" x14ac:dyDescent="0.25">
      <c r="U354" s="269"/>
    </row>
    <row r="355" spans="21:21" s="81" customFormat="1" x14ac:dyDescent="0.25">
      <c r="U355" s="269"/>
    </row>
    <row r="356" spans="21:21" s="81" customFormat="1" x14ac:dyDescent="0.25">
      <c r="U356" s="269"/>
    </row>
    <row r="357" spans="21:21" s="81" customFormat="1" x14ac:dyDescent="0.25">
      <c r="U357" s="269"/>
    </row>
    <row r="358" spans="21:21" s="81" customFormat="1" x14ac:dyDescent="0.25">
      <c r="U358" s="269"/>
    </row>
    <row r="359" spans="21:21" s="81" customFormat="1" x14ac:dyDescent="0.25">
      <c r="U359" s="269"/>
    </row>
    <row r="360" spans="21:21" s="81" customFormat="1" x14ac:dyDescent="0.25">
      <c r="U360" s="269"/>
    </row>
    <row r="361" spans="21:21" s="81" customFormat="1" x14ac:dyDescent="0.25">
      <c r="U361" s="269"/>
    </row>
    <row r="362" spans="21:21" s="81" customFormat="1" x14ac:dyDescent="0.25">
      <c r="U362" s="269"/>
    </row>
    <row r="363" spans="21:21" s="81" customFormat="1" x14ac:dyDescent="0.25">
      <c r="U363" s="269"/>
    </row>
    <row r="364" spans="21:21" s="81" customFormat="1" x14ac:dyDescent="0.25">
      <c r="U364" s="269"/>
    </row>
    <row r="365" spans="21:21" s="81" customFormat="1" x14ac:dyDescent="0.25">
      <c r="U365" s="269"/>
    </row>
    <row r="366" spans="21:21" s="81" customFormat="1" x14ac:dyDescent="0.25">
      <c r="U366" s="269"/>
    </row>
    <row r="367" spans="21:21" s="81" customFormat="1" x14ac:dyDescent="0.25">
      <c r="U367" s="269"/>
    </row>
    <row r="368" spans="21:21" s="81" customFormat="1" x14ac:dyDescent="0.25">
      <c r="U368" s="269"/>
    </row>
    <row r="369" spans="21:21" s="81" customFormat="1" x14ac:dyDescent="0.25">
      <c r="U369" s="269"/>
    </row>
    <row r="370" spans="21:21" s="81" customFormat="1" x14ac:dyDescent="0.25">
      <c r="U370" s="269"/>
    </row>
    <row r="371" spans="21:21" s="81" customFormat="1" x14ac:dyDescent="0.25">
      <c r="U371" s="269"/>
    </row>
    <row r="372" spans="21:21" s="81" customFormat="1" x14ac:dyDescent="0.25">
      <c r="U372" s="269"/>
    </row>
    <row r="373" spans="21:21" s="81" customFormat="1" x14ac:dyDescent="0.25">
      <c r="U373" s="269"/>
    </row>
    <row r="374" spans="21:21" s="81" customFormat="1" x14ac:dyDescent="0.25">
      <c r="U374" s="269"/>
    </row>
    <row r="375" spans="21:21" s="81" customFormat="1" x14ac:dyDescent="0.25">
      <c r="U375" s="269"/>
    </row>
    <row r="376" spans="21:21" s="81" customFormat="1" x14ac:dyDescent="0.25">
      <c r="U376" s="269"/>
    </row>
    <row r="377" spans="21:21" s="81" customFormat="1" x14ac:dyDescent="0.25">
      <c r="U377" s="269"/>
    </row>
    <row r="378" spans="21:21" s="81" customFormat="1" x14ac:dyDescent="0.25">
      <c r="U378" s="269"/>
    </row>
    <row r="379" spans="21:21" s="81" customFormat="1" x14ac:dyDescent="0.25">
      <c r="U379" s="269"/>
    </row>
    <row r="380" spans="21:21" s="81" customFormat="1" x14ac:dyDescent="0.25">
      <c r="U380" s="269"/>
    </row>
    <row r="381" spans="21:21" s="81" customFormat="1" x14ac:dyDescent="0.25">
      <c r="U381" s="269"/>
    </row>
    <row r="382" spans="21:21" s="81" customFormat="1" x14ac:dyDescent="0.25">
      <c r="U382" s="269"/>
    </row>
    <row r="383" spans="21:21" s="81" customFormat="1" x14ac:dyDescent="0.25">
      <c r="U383" s="269"/>
    </row>
    <row r="384" spans="21:21" s="81" customFormat="1" x14ac:dyDescent="0.25">
      <c r="U384" s="269"/>
    </row>
    <row r="385" spans="21:21" s="81" customFormat="1" x14ac:dyDescent="0.25">
      <c r="U385" s="269"/>
    </row>
    <row r="386" spans="21:21" s="81" customFormat="1" x14ac:dyDescent="0.25">
      <c r="U386" s="269"/>
    </row>
    <row r="387" spans="21:21" s="81" customFormat="1" x14ac:dyDescent="0.25">
      <c r="U387" s="269"/>
    </row>
    <row r="388" spans="21:21" s="81" customFormat="1" x14ac:dyDescent="0.25">
      <c r="U388" s="269"/>
    </row>
    <row r="389" spans="21:21" s="81" customFormat="1" x14ac:dyDescent="0.25">
      <c r="U389" s="269"/>
    </row>
    <row r="390" spans="21:21" s="81" customFormat="1" x14ac:dyDescent="0.25">
      <c r="U390" s="269"/>
    </row>
    <row r="391" spans="21:21" s="81" customFormat="1" x14ac:dyDescent="0.25">
      <c r="U391" s="269"/>
    </row>
    <row r="392" spans="21:21" s="81" customFormat="1" x14ac:dyDescent="0.25">
      <c r="U392" s="269"/>
    </row>
    <row r="393" spans="21:21" s="81" customFormat="1" x14ac:dyDescent="0.25">
      <c r="U393" s="269"/>
    </row>
    <row r="394" spans="21:21" s="81" customFormat="1" x14ac:dyDescent="0.25">
      <c r="U394" s="269"/>
    </row>
    <row r="395" spans="21:21" s="81" customFormat="1" x14ac:dyDescent="0.25">
      <c r="U395" s="269"/>
    </row>
    <row r="396" spans="21:21" s="81" customFormat="1" x14ac:dyDescent="0.25">
      <c r="U396" s="269"/>
    </row>
    <row r="397" spans="21:21" s="81" customFormat="1" x14ac:dyDescent="0.25">
      <c r="U397" s="269"/>
    </row>
    <row r="398" spans="21:21" s="81" customFormat="1" x14ac:dyDescent="0.25">
      <c r="U398" s="269"/>
    </row>
    <row r="399" spans="21:21" s="81" customFormat="1" x14ac:dyDescent="0.25">
      <c r="U399" s="269"/>
    </row>
    <row r="400" spans="21:21" s="81" customFormat="1" x14ac:dyDescent="0.25">
      <c r="U400" s="269"/>
    </row>
    <row r="401" spans="21:21" s="81" customFormat="1" x14ac:dyDescent="0.25">
      <c r="U401" s="269"/>
    </row>
    <row r="402" spans="21:21" s="81" customFormat="1" x14ac:dyDescent="0.25">
      <c r="U402" s="269"/>
    </row>
    <row r="403" spans="21:21" s="81" customFormat="1" x14ac:dyDescent="0.25">
      <c r="U403" s="269"/>
    </row>
    <row r="404" spans="21:21" s="81" customFormat="1" x14ac:dyDescent="0.25">
      <c r="U404" s="269"/>
    </row>
    <row r="405" spans="21:21" s="81" customFormat="1" x14ac:dyDescent="0.25">
      <c r="U405" s="269"/>
    </row>
    <row r="406" spans="21:21" s="81" customFormat="1" x14ac:dyDescent="0.25">
      <c r="U406" s="269"/>
    </row>
    <row r="407" spans="21:21" s="81" customFormat="1" x14ac:dyDescent="0.25">
      <c r="U407" s="269"/>
    </row>
    <row r="408" spans="21:21" s="81" customFormat="1" x14ac:dyDescent="0.25">
      <c r="U408" s="269"/>
    </row>
    <row r="409" spans="21:21" s="81" customFormat="1" x14ac:dyDescent="0.25">
      <c r="U409" s="269"/>
    </row>
    <row r="410" spans="21:21" s="81" customFormat="1" x14ac:dyDescent="0.25">
      <c r="U410" s="269"/>
    </row>
    <row r="411" spans="21:21" s="81" customFormat="1" x14ac:dyDescent="0.25">
      <c r="U411" s="269"/>
    </row>
    <row r="412" spans="21:21" s="81" customFormat="1" x14ac:dyDescent="0.25">
      <c r="U412" s="269"/>
    </row>
    <row r="413" spans="21:21" s="81" customFormat="1" x14ac:dyDescent="0.25">
      <c r="U413" s="269"/>
    </row>
    <row r="414" spans="21:21" s="81" customFormat="1" x14ac:dyDescent="0.25">
      <c r="U414" s="269"/>
    </row>
    <row r="415" spans="21:21" s="81" customFormat="1" x14ac:dyDescent="0.25">
      <c r="U415" s="269"/>
    </row>
    <row r="416" spans="21:21" s="81" customFormat="1" x14ac:dyDescent="0.25">
      <c r="U416" s="269"/>
    </row>
    <row r="417" spans="21:21" s="81" customFormat="1" x14ac:dyDescent="0.25">
      <c r="U417" s="269"/>
    </row>
    <row r="418" spans="21:21" s="81" customFormat="1" x14ac:dyDescent="0.25">
      <c r="U418" s="269"/>
    </row>
    <row r="419" spans="21:21" s="81" customFormat="1" x14ac:dyDescent="0.25">
      <c r="U419" s="269"/>
    </row>
    <row r="420" spans="21:21" s="81" customFormat="1" x14ac:dyDescent="0.25">
      <c r="U420" s="269"/>
    </row>
    <row r="421" spans="21:21" s="81" customFormat="1" x14ac:dyDescent="0.25">
      <c r="U421" s="269"/>
    </row>
    <row r="422" spans="21:21" s="81" customFormat="1" x14ac:dyDescent="0.25">
      <c r="U422" s="269"/>
    </row>
    <row r="423" spans="21:21" s="81" customFormat="1" x14ac:dyDescent="0.25">
      <c r="U423" s="269"/>
    </row>
    <row r="424" spans="21:21" s="81" customFormat="1" x14ac:dyDescent="0.25">
      <c r="U424" s="269"/>
    </row>
    <row r="425" spans="21:21" s="81" customFormat="1" x14ac:dyDescent="0.25">
      <c r="U425" s="269"/>
    </row>
    <row r="426" spans="21:21" s="81" customFormat="1" x14ac:dyDescent="0.25">
      <c r="U426" s="269"/>
    </row>
    <row r="427" spans="21:21" s="81" customFormat="1" x14ac:dyDescent="0.25">
      <c r="U427" s="269"/>
    </row>
    <row r="428" spans="21:21" s="81" customFormat="1" x14ac:dyDescent="0.25">
      <c r="U428" s="269"/>
    </row>
    <row r="429" spans="21:21" s="81" customFormat="1" x14ac:dyDescent="0.25">
      <c r="U429" s="269"/>
    </row>
    <row r="430" spans="21:21" s="81" customFormat="1" x14ac:dyDescent="0.25">
      <c r="U430" s="269"/>
    </row>
    <row r="431" spans="21:21" s="81" customFormat="1" x14ac:dyDescent="0.25">
      <c r="U431" s="269"/>
    </row>
    <row r="432" spans="21:21" s="81" customFormat="1" x14ac:dyDescent="0.25">
      <c r="U432" s="269"/>
    </row>
    <row r="433" spans="21:21" s="81" customFormat="1" x14ac:dyDescent="0.25">
      <c r="U433" s="269"/>
    </row>
    <row r="434" spans="21:21" s="81" customFormat="1" x14ac:dyDescent="0.25">
      <c r="U434" s="269"/>
    </row>
    <row r="435" spans="21:21" s="81" customFormat="1" x14ac:dyDescent="0.25">
      <c r="U435" s="269"/>
    </row>
    <row r="436" spans="21:21" s="81" customFormat="1" x14ac:dyDescent="0.25">
      <c r="U436" s="269"/>
    </row>
    <row r="437" spans="21:21" s="81" customFormat="1" x14ac:dyDescent="0.25">
      <c r="U437" s="269"/>
    </row>
    <row r="438" spans="21:21" s="81" customFormat="1" x14ac:dyDescent="0.25">
      <c r="U438" s="269"/>
    </row>
    <row r="439" spans="21:21" s="81" customFormat="1" x14ac:dyDescent="0.25">
      <c r="U439" s="269"/>
    </row>
    <row r="440" spans="21:21" s="81" customFormat="1" x14ac:dyDescent="0.25">
      <c r="U440" s="269"/>
    </row>
    <row r="441" spans="21:21" s="81" customFormat="1" x14ac:dyDescent="0.25">
      <c r="U441" s="269"/>
    </row>
    <row r="442" spans="21:21" s="81" customFormat="1" x14ac:dyDescent="0.25">
      <c r="U442" s="269"/>
    </row>
    <row r="443" spans="21:21" s="81" customFormat="1" x14ac:dyDescent="0.25">
      <c r="U443" s="269"/>
    </row>
    <row r="444" spans="21:21" s="81" customFormat="1" x14ac:dyDescent="0.25">
      <c r="U444" s="269"/>
    </row>
    <row r="445" spans="21:21" s="81" customFormat="1" x14ac:dyDescent="0.25">
      <c r="U445" s="269"/>
    </row>
    <row r="446" spans="21:21" s="81" customFormat="1" x14ac:dyDescent="0.25">
      <c r="U446" s="269"/>
    </row>
    <row r="447" spans="21:21" s="81" customFormat="1" x14ac:dyDescent="0.25">
      <c r="U447" s="269"/>
    </row>
    <row r="448" spans="21:21" s="81" customFormat="1" x14ac:dyDescent="0.25">
      <c r="U448" s="269"/>
    </row>
    <row r="449" spans="21:21" s="81" customFormat="1" x14ac:dyDescent="0.25">
      <c r="U449" s="269"/>
    </row>
    <row r="450" spans="21:21" s="81" customFormat="1" x14ac:dyDescent="0.25">
      <c r="U450" s="269"/>
    </row>
    <row r="451" spans="21:21" s="81" customFormat="1" x14ac:dyDescent="0.25">
      <c r="U451" s="269"/>
    </row>
    <row r="452" spans="21:21" s="81" customFormat="1" x14ac:dyDescent="0.25">
      <c r="U452" s="269"/>
    </row>
    <row r="453" spans="21:21" s="81" customFormat="1" x14ac:dyDescent="0.25">
      <c r="U453" s="269"/>
    </row>
    <row r="454" spans="21:21" s="81" customFormat="1" x14ac:dyDescent="0.25">
      <c r="U454" s="269"/>
    </row>
    <row r="455" spans="21:21" s="81" customFormat="1" x14ac:dyDescent="0.25">
      <c r="U455" s="269"/>
    </row>
    <row r="456" spans="21:21" s="81" customFormat="1" x14ac:dyDescent="0.25">
      <c r="U456" s="269"/>
    </row>
    <row r="457" spans="21:21" s="81" customFormat="1" x14ac:dyDescent="0.25">
      <c r="U457" s="269"/>
    </row>
    <row r="458" spans="21:21" s="81" customFormat="1" x14ac:dyDescent="0.25">
      <c r="U458" s="269"/>
    </row>
    <row r="459" spans="21:21" s="81" customFormat="1" x14ac:dyDescent="0.25">
      <c r="U459" s="269"/>
    </row>
    <row r="460" spans="21:21" s="81" customFormat="1" x14ac:dyDescent="0.25">
      <c r="U460" s="269"/>
    </row>
    <row r="461" spans="21:21" s="81" customFormat="1" x14ac:dyDescent="0.25">
      <c r="U461" s="269"/>
    </row>
    <row r="462" spans="21:21" s="81" customFormat="1" x14ac:dyDescent="0.25">
      <c r="U462" s="269"/>
    </row>
    <row r="463" spans="21:21" s="81" customFormat="1" x14ac:dyDescent="0.25">
      <c r="U463" s="269"/>
    </row>
    <row r="464" spans="21:21" s="81" customFormat="1" x14ac:dyDescent="0.25">
      <c r="U464" s="269"/>
    </row>
    <row r="465" spans="21:21" s="81" customFormat="1" x14ac:dyDescent="0.25">
      <c r="U465" s="269"/>
    </row>
    <row r="466" spans="21:21" s="81" customFormat="1" x14ac:dyDescent="0.25">
      <c r="U466" s="269"/>
    </row>
    <row r="467" spans="21:21" s="81" customFormat="1" x14ac:dyDescent="0.25">
      <c r="U467" s="269"/>
    </row>
    <row r="468" spans="21:21" s="81" customFormat="1" x14ac:dyDescent="0.25">
      <c r="U468" s="269"/>
    </row>
    <row r="469" spans="21:21" s="81" customFormat="1" x14ac:dyDescent="0.25">
      <c r="U469" s="269"/>
    </row>
    <row r="470" spans="21:21" s="81" customFormat="1" x14ac:dyDescent="0.25">
      <c r="U470" s="269"/>
    </row>
    <row r="471" spans="21:21" s="81" customFormat="1" x14ac:dyDescent="0.25">
      <c r="U471" s="269"/>
    </row>
    <row r="472" spans="21:21" s="81" customFormat="1" x14ac:dyDescent="0.25">
      <c r="U472" s="269"/>
    </row>
    <row r="473" spans="21:21" s="81" customFormat="1" x14ac:dyDescent="0.25">
      <c r="U473" s="269"/>
    </row>
    <row r="474" spans="21:21" s="81" customFormat="1" x14ac:dyDescent="0.25">
      <c r="U474" s="269"/>
    </row>
    <row r="475" spans="21:21" s="81" customFormat="1" x14ac:dyDescent="0.25">
      <c r="U475" s="269"/>
    </row>
    <row r="476" spans="21:21" s="81" customFormat="1" x14ac:dyDescent="0.25">
      <c r="U476" s="269"/>
    </row>
    <row r="477" spans="21:21" s="81" customFormat="1" x14ac:dyDescent="0.25">
      <c r="U477" s="269"/>
    </row>
    <row r="478" spans="21:21" s="81" customFormat="1" x14ac:dyDescent="0.25">
      <c r="U478" s="269"/>
    </row>
    <row r="479" spans="21:21" s="81" customFormat="1" x14ac:dyDescent="0.25">
      <c r="U479" s="269"/>
    </row>
    <row r="480" spans="21:21" s="81" customFormat="1" x14ac:dyDescent="0.25">
      <c r="U480" s="269"/>
    </row>
    <row r="481" spans="21:21" s="81" customFormat="1" x14ac:dyDescent="0.25">
      <c r="U481" s="269"/>
    </row>
    <row r="482" spans="21:21" s="81" customFormat="1" x14ac:dyDescent="0.25">
      <c r="U482" s="269"/>
    </row>
    <row r="483" spans="21:21" s="81" customFormat="1" x14ac:dyDescent="0.25">
      <c r="U483" s="269"/>
    </row>
    <row r="484" spans="21:21" s="81" customFormat="1" x14ac:dyDescent="0.25">
      <c r="U484" s="269"/>
    </row>
    <row r="485" spans="21:21" s="81" customFormat="1" x14ac:dyDescent="0.25">
      <c r="U485" s="269"/>
    </row>
    <row r="486" spans="21:21" s="81" customFormat="1" x14ac:dyDescent="0.25">
      <c r="U486" s="269"/>
    </row>
    <row r="487" spans="21:21" s="81" customFormat="1" x14ac:dyDescent="0.25">
      <c r="U487" s="269"/>
    </row>
    <row r="488" spans="21:21" s="81" customFormat="1" x14ac:dyDescent="0.25">
      <c r="U488" s="269"/>
    </row>
    <row r="489" spans="21:21" s="81" customFormat="1" x14ac:dyDescent="0.25">
      <c r="U489" s="269"/>
    </row>
    <row r="490" spans="21:21" s="81" customFormat="1" x14ac:dyDescent="0.25">
      <c r="U490" s="269"/>
    </row>
    <row r="491" spans="21:21" s="81" customFormat="1" x14ac:dyDescent="0.25">
      <c r="U491" s="269"/>
    </row>
    <row r="492" spans="21:21" s="81" customFormat="1" x14ac:dyDescent="0.25">
      <c r="U492" s="269"/>
    </row>
    <row r="493" spans="21:21" s="81" customFormat="1" x14ac:dyDescent="0.25">
      <c r="U493" s="269"/>
    </row>
    <row r="494" spans="21:21" s="81" customFormat="1" x14ac:dyDescent="0.25">
      <c r="U494" s="269"/>
    </row>
    <row r="495" spans="21:21" s="81" customFormat="1" x14ac:dyDescent="0.25">
      <c r="U495" s="269"/>
    </row>
    <row r="496" spans="21:21" s="81" customFormat="1" x14ac:dyDescent="0.25">
      <c r="U496" s="269"/>
    </row>
    <row r="497" spans="21:21" s="81" customFormat="1" x14ac:dyDescent="0.25">
      <c r="U497" s="269"/>
    </row>
    <row r="498" spans="21:21" s="81" customFormat="1" x14ac:dyDescent="0.25">
      <c r="U498" s="269"/>
    </row>
    <row r="499" spans="21:21" s="81" customFormat="1" x14ac:dyDescent="0.25">
      <c r="U499" s="269"/>
    </row>
    <row r="500" spans="21:21" s="81" customFormat="1" x14ac:dyDescent="0.25">
      <c r="U500" s="269"/>
    </row>
    <row r="501" spans="21:21" s="81" customFormat="1" x14ac:dyDescent="0.25">
      <c r="U501" s="269"/>
    </row>
    <row r="502" spans="21:21" s="81" customFormat="1" x14ac:dyDescent="0.25">
      <c r="U502" s="269"/>
    </row>
    <row r="503" spans="21:21" s="81" customFormat="1" x14ac:dyDescent="0.25">
      <c r="U503" s="269"/>
    </row>
    <row r="504" spans="21:21" s="81" customFormat="1" x14ac:dyDescent="0.25">
      <c r="U504" s="269"/>
    </row>
    <row r="505" spans="21:21" s="81" customFormat="1" x14ac:dyDescent="0.25">
      <c r="U505" s="269"/>
    </row>
    <row r="506" spans="21:21" s="81" customFormat="1" x14ac:dyDescent="0.25">
      <c r="U506" s="269"/>
    </row>
    <row r="507" spans="21:21" s="81" customFormat="1" x14ac:dyDescent="0.25">
      <c r="U507" s="269"/>
    </row>
    <row r="508" spans="21:21" s="81" customFormat="1" x14ac:dyDescent="0.25">
      <c r="U508" s="269"/>
    </row>
    <row r="509" spans="21:21" s="81" customFormat="1" x14ac:dyDescent="0.25">
      <c r="U509" s="269"/>
    </row>
    <row r="510" spans="21:21" s="81" customFormat="1" x14ac:dyDescent="0.25">
      <c r="U510" s="269"/>
    </row>
    <row r="511" spans="21:21" s="81" customFormat="1" x14ac:dyDescent="0.25">
      <c r="U511" s="269"/>
    </row>
    <row r="512" spans="21:21" s="81" customFormat="1" x14ac:dyDescent="0.25">
      <c r="U512" s="269"/>
    </row>
    <row r="513" spans="21:21" s="81" customFormat="1" x14ac:dyDescent="0.25">
      <c r="U513" s="269"/>
    </row>
    <row r="514" spans="21:21" s="81" customFormat="1" x14ac:dyDescent="0.25">
      <c r="U514" s="269"/>
    </row>
    <row r="515" spans="21:21" s="81" customFormat="1" x14ac:dyDescent="0.25">
      <c r="U515" s="269"/>
    </row>
    <row r="516" spans="21:21" s="81" customFormat="1" x14ac:dyDescent="0.25">
      <c r="U516" s="269"/>
    </row>
    <row r="517" spans="21:21" s="81" customFormat="1" x14ac:dyDescent="0.25">
      <c r="U517" s="269"/>
    </row>
    <row r="518" spans="21:21" s="81" customFormat="1" x14ac:dyDescent="0.25">
      <c r="U518" s="269"/>
    </row>
    <row r="519" spans="21:21" s="81" customFormat="1" x14ac:dyDescent="0.25">
      <c r="U519" s="269"/>
    </row>
    <row r="520" spans="21:21" s="81" customFormat="1" x14ac:dyDescent="0.25">
      <c r="U520" s="269"/>
    </row>
    <row r="521" spans="21:21" s="81" customFormat="1" x14ac:dyDescent="0.25">
      <c r="U521" s="269"/>
    </row>
    <row r="522" spans="21:21" s="81" customFormat="1" x14ac:dyDescent="0.25">
      <c r="U522" s="269"/>
    </row>
    <row r="523" spans="21:21" s="81" customFormat="1" x14ac:dyDescent="0.25">
      <c r="U523" s="269"/>
    </row>
    <row r="524" spans="21:21" s="81" customFormat="1" x14ac:dyDescent="0.25">
      <c r="U524" s="269"/>
    </row>
    <row r="525" spans="21:21" s="81" customFormat="1" x14ac:dyDescent="0.25">
      <c r="U525" s="269"/>
    </row>
    <row r="526" spans="21:21" s="81" customFormat="1" x14ac:dyDescent="0.25">
      <c r="U526" s="269"/>
    </row>
    <row r="527" spans="21:21" s="81" customFormat="1" x14ac:dyDescent="0.25">
      <c r="U527" s="269"/>
    </row>
    <row r="528" spans="21:21" s="81" customFormat="1" x14ac:dyDescent="0.25">
      <c r="U528" s="269"/>
    </row>
    <row r="529" spans="21:21" s="81" customFormat="1" x14ac:dyDescent="0.25">
      <c r="U529" s="269"/>
    </row>
    <row r="530" spans="21:21" s="81" customFormat="1" x14ac:dyDescent="0.25">
      <c r="U530" s="269"/>
    </row>
    <row r="531" spans="21:21" s="81" customFormat="1" x14ac:dyDescent="0.25">
      <c r="U531" s="269"/>
    </row>
    <row r="532" spans="21:21" s="81" customFormat="1" x14ac:dyDescent="0.25">
      <c r="U532" s="269"/>
    </row>
    <row r="533" spans="21:21" s="81" customFormat="1" x14ac:dyDescent="0.25">
      <c r="U533" s="269"/>
    </row>
    <row r="534" spans="21:21" s="81" customFormat="1" x14ac:dyDescent="0.25">
      <c r="U534" s="269"/>
    </row>
    <row r="535" spans="21:21" s="81" customFormat="1" x14ac:dyDescent="0.25">
      <c r="U535" s="269"/>
    </row>
    <row r="536" spans="21:21" s="81" customFormat="1" x14ac:dyDescent="0.25">
      <c r="U536" s="269"/>
    </row>
    <row r="537" spans="21:21" s="81" customFormat="1" x14ac:dyDescent="0.25">
      <c r="U537" s="269"/>
    </row>
    <row r="538" spans="21:21" s="81" customFormat="1" x14ac:dyDescent="0.25">
      <c r="U538" s="269"/>
    </row>
    <row r="539" spans="21:21" s="81" customFormat="1" x14ac:dyDescent="0.25">
      <c r="U539" s="269"/>
    </row>
    <row r="540" spans="21:21" s="81" customFormat="1" x14ac:dyDescent="0.25">
      <c r="U540" s="269"/>
    </row>
    <row r="541" spans="21:21" s="81" customFormat="1" x14ac:dyDescent="0.25">
      <c r="U541" s="269"/>
    </row>
    <row r="542" spans="21:21" s="81" customFormat="1" x14ac:dyDescent="0.25">
      <c r="U542" s="269"/>
    </row>
    <row r="543" spans="21:21" s="81" customFormat="1" x14ac:dyDescent="0.25">
      <c r="U543" s="269"/>
    </row>
    <row r="544" spans="21:21" s="81" customFormat="1" x14ac:dyDescent="0.25">
      <c r="U544" s="269"/>
    </row>
    <row r="545" spans="21:21" s="81" customFormat="1" x14ac:dyDescent="0.25">
      <c r="U545" s="269"/>
    </row>
    <row r="546" spans="21:21" s="81" customFormat="1" x14ac:dyDescent="0.25">
      <c r="U546" s="269"/>
    </row>
    <row r="547" spans="21:21" s="81" customFormat="1" x14ac:dyDescent="0.25">
      <c r="U547" s="269"/>
    </row>
    <row r="548" spans="21:21" s="81" customFormat="1" x14ac:dyDescent="0.25">
      <c r="U548" s="269"/>
    </row>
    <row r="549" spans="21:21" s="81" customFormat="1" x14ac:dyDescent="0.25">
      <c r="U549" s="269"/>
    </row>
    <row r="550" spans="21:21" s="81" customFormat="1" x14ac:dyDescent="0.25">
      <c r="U550" s="269"/>
    </row>
    <row r="551" spans="21:21" s="81" customFormat="1" x14ac:dyDescent="0.25">
      <c r="U551" s="269"/>
    </row>
    <row r="552" spans="21:21" s="81" customFormat="1" x14ac:dyDescent="0.25">
      <c r="U552" s="269"/>
    </row>
    <row r="553" spans="21:21" s="81" customFormat="1" x14ac:dyDescent="0.25">
      <c r="U553" s="269"/>
    </row>
    <row r="554" spans="21:21" s="81" customFormat="1" x14ac:dyDescent="0.25">
      <c r="U554" s="269"/>
    </row>
    <row r="555" spans="21:21" s="81" customFormat="1" x14ac:dyDescent="0.25">
      <c r="U555" s="269"/>
    </row>
    <row r="556" spans="21:21" s="81" customFormat="1" x14ac:dyDescent="0.25">
      <c r="U556" s="269"/>
    </row>
    <row r="557" spans="21:21" s="81" customFormat="1" x14ac:dyDescent="0.25">
      <c r="U557" s="269"/>
    </row>
    <row r="558" spans="21:21" s="81" customFormat="1" x14ac:dyDescent="0.25">
      <c r="U558" s="269"/>
    </row>
    <row r="559" spans="21:21" s="81" customFormat="1" x14ac:dyDescent="0.25">
      <c r="U559" s="269"/>
    </row>
    <row r="560" spans="21:21" s="81" customFormat="1" x14ac:dyDescent="0.25">
      <c r="U560" s="269"/>
    </row>
    <row r="561" spans="21:21" s="81" customFormat="1" x14ac:dyDescent="0.25">
      <c r="U561" s="269"/>
    </row>
    <row r="562" spans="21:21" s="81" customFormat="1" x14ac:dyDescent="0.25">
      <c r="U562" s="269"/>
    </row>
    <row r="563" spans="21:21" s="81" customFormat="1" x14ac:dyDescent="0.25">
      <c r="U563" s="269"/>
    </row>
    <row r="564" spans="21:21" s="81" customFormat="1" x14ac:dyDescent="0.25">
      <c r="U564" s="269"/>
    </row>
    <row r="565" spans="21:21" s="81" customFormat="1" x14ac:dyDescent="0.25">
      <c r="U565" s="269"/>
    </row>
    <row r="566" spans="21:21" s="81" customFormat="1" x14ac:dyDescent="0.25">
      <c r="U566" s="269"/>
    </row>
    <row r="567" spans="21:21" s="81" customFormat="1" x14ac:dyDescent="0.25">
      <c r="U567" s="269"/>
    </row>
    <row r="568" spans="21:21" s="81" customFormat="1" x14ac:dyDescent="0.25">
      <c r="U568" s="269"/>
    </row>
    <row r="569" spans="21:21" s="81" customFormat="1" x14ac:dyDescent="0.25">
      <c r="U569" s="269"/>
    </row>
    <row r="570" spans="21:21" s="81" customFormat="1" x14ac:dyDescent="0.25">
      <c r="U570" s="269"/>
    </row>
    <row r="571" spans="21:21" s="81" customFormat="1" x14ac:dyDescent="0.25">
      <c r="U571" s="269"/>
    </row>
    <row r="572" spans="21:21" s="81" customFormat="1" x14ac:dyDescent="0.25">
      <c r="U572" s="269"/>
    </row>
    <row r="573" spans="21:21" s="81" customFormat="1" x14ac:dyDescent="0.25">
      <c r="U573" s="269"/>
    </row>
    <row r="574" spans="21:21" s="81" customFormat="1" x14ac:dyDescent="0.25">
      <c r="U574" s="269"/>
    </row>
    <row r="575" spans="21:21" s="81" customFormat="1" x14ac:dyDescent="0.25">
      <c r="U575" s="269"/>
    </row>
    <row r="576" spans="21:21" s="81" customFormat="1" x14ac:dyDescent="0.25">
      <c r="U576" s="269"/>
    </row>
    <row r="577" spans="21:21" s="81" customFormat="1" x14ac:dyDescent="0.25">
      <c r="U577" s="269"/>
    </row>
    <row r="578" spans="21:21" s="81" customFormat="1" x14ac:dyDescent="0.25">
      <c r="U578" s="269"/>
    </row>
    <row r="579" spans="21:21" s="81" customFormat="1" x14ac:dyDescent="0.25">
      <c r="U579" s="269"/>
    </row>
    <row r="580" spans="21:21" s="81" customFormat="1" x14ac:dyDescent="0.25">
      <c r="U580" s="269"/>
    </row>
    <row r="581" spans="21:21" s="81" customFormat="1" x14ac:dyDescent="0.25">
      <c r="U581" s="269"/>
    </row>
    <row r="582" spans="21:21" s="81" customFormat="1" x14ac:dyDescent="0.25">
      <c r="U582" s="269"/>
    </row>
    <row r="583" spans="21:21" s="81" customFormat="1" x14ac:dyDescent="0.25">
      <c r="U583" s="269"/>
    </row>
    <row r="584" spans="21:21" s="81" customFormat="1" x14ac:dyDescent="0.25">
      <c r="U584" s="269"/>
    </row>
    <row r="585" spans="21:21" s="81" customFormat="1" x14ac:dyDescent="0.25">
      <c r="U585" s="269"/>
    </row>
    <row r="586" spans="21:21" s="81" customFormat="1" x14ac:dyDescent="0.25">
      <c r="U586" s="269"/>
    </row>
    <row r="587" spans="21:21" s="81" customFormat="1" x14ac:dyDescent="0.25">
      <c r="U587" s="269"/>
    </row>
    <row r="588" spans="21:21" s="81" customFormat="1" x14ac:dyDescent="0.25">
      <c r="U588" s="269"/>
    </row>
    <row r="589" spans="21:21" s="81" customFormat="1" x14ac:dyDescent="0.25">
      <c r="U589" s="269"/>
    </row>
    <row r="590" spans="21:21" s="81" customFormat="1" x14ac:dyDescent="0.25">
      <c r="U590" s="269"/>
    </row>
    <row r="591" spans="21:21" s="81" customFormat="1" x14ac:dyDescent="0.25">
      <c r="U591" s="269"/>
    </row>
    <row r="592" spans="21:21" s="81" customFormat="1" x14ac:dyDescent="0.25">
      <c r="U592" s="269"/>
    </row>
    <row r="593" spans="21:21" s="81" customFormat="1" x14ac:dyDescent="0.25">
      <c r="U593" s="269"/>
    </row>
    <row r="594" spans="21:21" s="81" customFormat="1" x14ac:dyDescent="0.25">
      <c r="U594" s="269"/>
    </row>
    <row r="595" spans="21:21" s="81" customFormat="1" x14ac:dyDescent="0.25">
      <c r="U595" s="269"/>
    </row>
    <row r="596" spans="21:21" s="81" customFormat="1" x14ac:dyDescent="0.25">
      <c r="U596" s="269"/>
    </row>
    <row r="597" spans="21:21" s="81" customFormat="1" x14ac:dyDescent="0.25">
      <c r="U597" s="269"/>
    </row>
    <row r="598" spans="21:21" s="81" customFormat="1" x14ac:dyDescent="0.25">
      <c r="U598" s="269"/>
    </row>
    <row r="599" spans="21:21" s="81" customFormat="1" x14ac:dyDescent="0.25">
      <c r="U599" s="269"/>
    </row>
    <row r="600" spans="21:21" s="81" customFormat="1" x14ac:dyDescent="0.25">
      <c r="U600" s="269"/>
    </row>
    <row r="601" spans="21:21" s="81" customFormat="1" x14ac:dyDescent="0.25">
      <c r="U601" s="269"/>
    </row>
    <row r="602" spans="21:21" s="81" customFormat="1" x14ac:dyDescent="0.25">
      <c r="U602" s="269"/>
    </row>
    <row r="603" spans="21:21" s="81" customFormat="1" x14ac:dyDescent="0.25">
      <c r="U603" s="269"/>
    </row>
    <row r="604" spans="21:21" s="81" customFormat="1" x14ac:dyDescent="0.25">
      <c r="U604" s="269"/>
    </row>
    <row r="605" spans="21:21" s="81" customFormat="1" x14ac:dyDescent="0.25">
      <c r="U605" s="269"/>
    </row>
    <row r="606" spans="21:21" s="81" customFormat="1" x14ac:dyDescent="0.25">
      <c r="U606" s="269"/>
    </row>
    <row r="607" spans="21:21" s="81" customFormat="1" x14ac:dyDescent="0.25">
      <c r="U607" s="269"/>
    </row>
    <row r="608" spans="21:21" s="81" customFormat="1" x14ac:dyDescent="0.25">
      <c r="U608" s="269"/>
    </row>
    <row r="609" spans="21:21" s="81" customFormat="1" x14ac:dyDescent="0.25">
      <c r="U609" s="269"/>
    </row>
    <row r="610" spans="21:21" s="81" customFormat="1" x14ac:dyDescent="0.25">
      <c r="U610" s="269"/>
    </row>
    <row r="611" spans="21:21" s="81" customFormat="1" x14ac:dyDescent="0.25">
      <c r="U611" s="269"/>
    </row>
    <row r="612" spans="21:21" s="81" customFormat="1" x14ac:dyDescent="0.25">
      <c r="U612" s="269"/>
    </row>
    <row r="613" spans="21:21" s="81" customFormat="1" x14ac:dyDescent="0.25">
      <c r="U613" s="269"/>
    </row>
    <row r="614" spans="21:21" s="81" customFormat="1" x14ac:dyDescent="0.25">
      <c r="U614" s="269"/>
    </row>
    <row r="615" spans="21:21" s="81" customFormat="1" x14ac:dyDescent="0.25">
      <c r="U615" s="269"/>
    </row>
    <row r="616" spans="21:21" s="81" customFormat="1" x14ac:dyDescent="0.25">
      <c r="U616" s="269"/>
    </row>
    <row r="617" spans="21:21" s="81" customFormat="1" x14ac:dyDescent="0.25">
      <c r="U617" s="269"/>
    </row>
    <row r="618" spans="21:21" s="81" customFormat="1" x14ac:dyDescent="0.25">
      <c r="U618" s="269"/>
    </row>
    <row r="619" spans="21:21" s="81" customFormat="1" x14ac:dyDescent="0.25">
      <c r="U619" s="269"/>
    </row>
    <row r="620" spans="21:21" s="81" customFormat="1" x14ac:dyDescent="0.25">
      <c r="U620" s="269"/>
    </row>
    <row r="621" spans="21:21" s="81" customFormat="1" x14ac:dyDescent="0.25">
      <c r="U621" s="269"/>
    </row>
    <row r="622" spans="21:21" s="81" customFormat="1" x14ac:dyDescent="0.25">
      <c r="U622" s="269"/>
    </row>
    <row r="623" spans="21:21" s="81" customFormat="1" x14ac:dyDescent="0.25">
      <c r="U623" s="269"/>
    </row>
    <row r="624" spans="21:21" s="81" customFormat="1" x14ac:dyDescent="0.25">
      <c r="U624" s="269"/>
    </row>
    <row r="625" spans="21:21" s="81" customFormat="1" x14ac:dyDescent="0.25">
      <c r="U625" s="269"/>
    </row>
    <row r="626" spans="21:21" s="81" customFormat="1" x14ac:dyDescent="0.25">
      <c r="U626" s="269"/>
    </row>
    <row r="627" spans="21:21" s="81" customFormat="1" x14ac:dyDescent="0.25">
      <c r="U627" s="269"/>
    </row>
    <row r="628" spans="21:21" s="81" customFormat="1" x14ac:dyDescent="0.25">
      <c r="U628" s="269"/>
    </row>
    <row r="629" spans="21:21" s="81" customFormat="1" x14ac:dyDescent="0.25">
      <c r="U629" s="269"/>
    </row>
    <row r="630" spans="21:21" s="81" customFormat="1" x14ac:dyDescent="0.25">
      <c r="U630" s="269"/>
    </row>
    <row r="631" spans="21:21" s="81" customFormat="1" x14ac:dyDescent="0.25">
      <c r="U631" s="269"/>
    </row>
    <row r="632" spans="21:21" s="81" customFormat="1" x14ac:dyDescent="0.25">
      <c r="U632" s="269"/>
    </row>
    <row r="633" spans="21:21" s="81" customFormat="1" x14ac:dyDescent="0.25">
      <c r="U633" s="269"/>
    </row>
    <row r="634" spans="21:21" s="81" customFormat="1" x14ac:dyDescent="0.25">
      <c r="U634" s="269"/>
    </row>
    <row r="635" spans="21:21" s="81" customFormat="1" x14ac:dyDescent="0.25">
      <c r="U635" s="269"/>
    </row>
    <row r="636" spans="21:21" s="81" customFormat="1" x14ac:dyDescent="0.25">
      <c r="U636" s="269"/>
    </row>
    <row r="637" spans="21:21" s="81" customFormat="1" x14ac:dyDescent="0.25">
      <c r="U637" s="269"/>
    </row>
    <row r="638" spans="21:21" s="81" customFormat="1" x14ac:dyDescent="0.25">
      <c r="U638" s="269"/>
    </row>
    <row r="639" spans="21:21" s="81" customFormat="1" x14ac:dyDescent="0.25">
      <c r="U639" s="269"/>
    </row>
    <row r="640" spans="21:21" s="81" customFormat="1" x14ac:dyDescent="0.25">
      <c r="U640" s="269"/>
    </row>
    <row r="641" spans="21:21" s="81" customFormat="1" x14ac:dyDescent="0.25">
      <c r="U641" s="269"/>
    </row>
    <row r="642" spans="21:21" s="81" customFormat="1" x14ac:dyDescent="0.25">
      <c r="U642" s="269"/>
    </row>
    <row r="643" spans="21:21" s="81" customFormat="1" x14ac:dyDescent="0.25">
      <c r="U643" s="269"/>
    </row>
    <row r="644" spans="21:21" s="81" customFormat="1" x14ac:dyDescent="0.25">
      <c r="U644" s="269"/>
    </row>
    <row r="645" spans="21:21" s="81" customFormat="1" x14ac:dyDescent="0.25">
      <c r="U645" s="269"/>
    </row>
    <row r="646" spans="21:21" s="81" customFormat="1" x14ac:dyDescent="0.25">
      <c r="U646" s="269"/>
    </row>
    <row r="647" spans="21:21" s="81" customFormat="1" x14ac:dyDescent="0.25">
      <c r="U647" s="269"/>
    </row>
    <row r="648" spans="21:21" s="81" customFormat="1" x14ac:dyDescent="0.25">
      <c r="U648" s="269"/>
    </row>
    <row r="649" spans="21:21" s="81" customFormat="1" x14ac:dyDescent="0.25">
      <c r="U649" s="269"/>
    </row>
    <row r="650" spans="21:21" s="81" customFormat="1" x14ac:dyDescent="0.25">
      <c r="U650" s="269"/>
    </row>
    <row r="651" spans="21:21" s="81" customFormat="1" x14ac:dyDescent="0.25">
      <c r="U651" s="269"/>
    </row>
    <row r="652" spans="21:21" s="81" customFormat="1" x14ac:dyDescent="0.25">
      <c r="U652" s="269"/>
    </row>
    <row r="653" spans="21:21" s="81" customFormat="1" x14ac:dyDescent="0.25">
      <c r="U653" s="269"/>
    </row>
    <row r="654" spans="21:21" s="81" customFormat="1" x14ac:dyDescent="0.25">
      <c r="U654" s="269"/>
    </row>
    <row r="655" spans="21:21" s="81" customFormat="1" x14ac:dyDescent="0.25">
      <c r="U655" s="269"/>
    </row>
    <row r="656" spans="21:21" s="81" customFormat="1" x14ac:dyDescent="0.25">
      <c r="U656" s="269"/>
    </row>
    <row r="657" spans="21:21" s="81" customFormat="1" x14ac:dyDescent="0.25">
      <c r="U657" s="269"/>
    </row>
    <row r="658" spans="21:21" s="81" customFormat="1" x14ac:dyDescent="0.25">
      <c r="U658" s="269"/>
    </row>
    <row r="659" spans="21:21" s="81" customFormat="1" x14ac:dyDescent="0.25">
      <c r="U659" s="269"/>
    </row>
    <row r="660" spans="21:21" s="81" customFormat="1" x14ac:dyDescent="0.25">
      <c r="U660" s="269"/>
    </row>
    <row r="661" spans="21:21" s="81" customFormat="1" x14ac:dyDescent="0.25">
      <c r="U661" s="269"/>
    </row>
    <row r="662" spans="21:21" s="81" customFormat="1" x14ac:dyDescent="0.25">
      <c r="U662" s="269"/>
    </row>
    <row r="663" spans="21:21" s="81" customFormat="1" x14ac:dyDescent="0.25">
      <c r="U663" s="269"/>
    </row>
    <row r="664" spans="21:21" s="81" customFormat="1" x14ac:dyDescent="0.25">
      <c r="U664" s="269"/>
    </row>
    <row r="665" spans="21:21" s="81" customFormat="1" x14ac:dyDescent="0.25">
      <c r="U665" s="269"/>
    </row>
    <row r="666" spans="21:21" s="81" customFormat="1" x14ac:dyDescent="0.25">
      <c r="U666" s="269"/>
    </row>
    <row r="667" spans="21:21" s="81" customFormat="1" x14ac:dyDescent="0.25">
      <c r="U667" s="269"/>
    </row>
    <row r="668" spans="21:21" s="81" customFormat="1" x14ac:dyDescent="0.25">
      <c r="U668" s="269"/>
    </row>
    <row r="669" spans="21:21" s="81" customFormat="1" x14ac:dyDescent="0.25">
      <c r="U669" s="269"/>
    </row>
    <row r="670" spans="21:21" s="81" customFormat="1" x14ac:dyDescent="0.25">
      <c r="U670" s="269"/>
    </row>
    <row r="671" spans="21:21" s="81" customFormat="1" x14ac:dyDescent="0.25">
      <c r="U671" s="269"/>
    </row>
    <row r="672" spans="21:21" s="81" customFormat="1" x14ac:dyDescent="0.25">
      <c r="U672" s="269"/>
    </row>
    <row r="673" spans="21:21" s="81" customFormat="1" x14ac:dyDescent="0.25">
      <c r="U673" s="269"/>
    </row>
    <row r="674" spans="21:21" s="81" customFormat="1" x14ac:dyDescent="0.25">
      <c r="U674" s="269"/>
    </row>
    <row r="675" spans="21:21" s="81" customFormat="1" x14ac:dyDescent="0.25">
      <c r="U675" s="269"/>
    </row>
    <row r="676" spans="21:21" s="81" customFormat="1" x14ac:dyDescent="0.25">
      <c r="U676" s="269"/>
    </row>
    <row r="677" spans="21:21" s="81" customFormat="1" x14ac:dyDescent="0.25">
      <c r="U677" s="269"/>
    </row>
    <row r="678" spans="21:21" s="81" customFormat="1" x14ac:dyDescent="0.25">
      <c r="U678" s="269"/>
    </row>
    <row r="679" spans="21:21" s="81" customFormat="1" x14ac:dyDescent="0.25">
      <c r="U679" s="269"/>
    </row>
    <row r="680" spans="21:21" s="81" customFormat="1" x14ac:dyDescent="0.25">
      <c r="U680" s="269"/>
    </row>
    <row r="681" spans="21:21" s="81" customFormat="1" x14ac:dyDescent="0.25">
      <c r="U681" s="269"/>
    </row>
    <row r="682" spans="21:21" s="81" customFormat="1" x14ac:dyDescent="0.25">
      <c r="U682" s="269"/>
    </row>
    <row r="683" spans="21:21" s="81" customFormat="1" x14ac:dyDescent="0.25">
      <c r="U683" s="269"/>
    </row>
    <row r="684" spans="21:21" s="81" customFormat="1" x14ac:dyDescent="0.25">
      <c r="U684" s="269"/>
    </row>
    <row r="685" spans="21:21" s="81" customFormat="1" x14ac:dyDescent="0.25">
      <c r="U685" s="269"/>
    </row>
    <row r="686" spans="21:21" s="81" customFormat="1" x14ac:dyDescent="0.25">
      <c r="U686" s="269"/>
    </row>
    <row r="687" spans="21:21" s="81" customFormat="1" x14ac:dyDescent="0.25">
      <c r="U687" s="269"/>
    </row>
    <row r="688" spans="21:21" s="81" customFormat="1" x14ac:dyDescent="0.25">
      <c r="U688" s="269"/>
    </row>
    <row r="689" spans="21:21" s="81" customFormat="1" x14ac:dyDescent="0.25">
      <c r="U689" s="269"/>
    </row>
    <row r="690" spans="21:21" s="81" customFormat="1" x14ac:dyDescent="0.25">
      <c r="U690" s="269"/>
    </row>
    <row r="691" spans="21:21" s="81" customFormat="1" x14ac:dyDescent="0.25">
      <c r="U691" s="269"/>
    </row>
    <row r="692" spans="21:21" s="81" customFormat="1" x14ac:dyDescent="0.25">
      <c r="U692" s="269"/>
    </row>
    <row r="693" spans="21:21" s="81" customFormat="1" x14ac:dyDescent="0.25">
      <c r="U693" s="269"/>
    </row>
    <row r="694" spans="21:21" s="81" customFormat="1" x14ac:dyDescent="0.25">
      <c r="U694" s="269"/>
    </row>
    <row r="695" spans="21:21" s="81" customFormat="1" x14ac:dyDescent="0.25">
      <c r="U695" s="269"/>
    </row>
    <row r="696" spans="21:21" s="81" customFormat="1" x14ac:dyDescent="0.25">
      <c r="U696" s="269"/>
    </row>
    <row r="697" spans="21:21" s="81" customFormat="1" x14ac:dyDescent="0.25">
      <c r="U697" s="269"/>
    </row>
    <row r="698" spans="21:21" s="81" customFormat="1" x14ac:dyDescent="0.25">
      <c r="U698" s="269"/>
    </row>
    <row r="699" spans="21:21" s="81" customFormat="1" x14ac:dyDescent="0.25">
      <c r="U699" s="269"/>
    </row>
    <row r="700" spans="21:21" s="81" customFormat="1" x14ac:dyDescent="0.25">
      <c r="U700" s="269"/>
    </row>
    <row r="701" spans="21:21" s="81" customFormat="1" x14ac:dyDescent="0.25">
      <c r="U701" s="269"/>
    </row>
    <row r="702" spans="21:21" s="81" customFormat="1" x14ac:dyDescent="0.25">
      <c r="U702" s="269"/>
    </row>
    <row r="703" spans="21:21" s="81" customFormat="1" x14ac:dyDescent="0.25">
      <c r="U703" s="269"/>
    </row>
    <row r="704" spans="21:21" s="81" customFormat="1" x14ac:dyDescent="0.25">
      <c r="U704" s="269"/>
    </row>
    <row r="705" spans="21:21" s="81" customFormat="1" x14ac:dyDescent="0.25">
      <c r="U705" s="269"/>
    </row>
    <row r="706" spans="21:21" s="81" customFormat="1" x14ac:dyDescent="0.25">
      <c r="U706" s="269"/>
    </row>
    <row r="707" spans="21:21" s="81" customFormat="1" x14ac:dyDescent="0.25">
      <c r="U707" s="269"/>
    </row>
    <row r="708" spans="21:21" s="81" customFormat="1" x14ac:dyDescent="0.25">
      <c r="U708" s="269"/>
    </row>
    <row r="709" spans="21:21" s="81" customFormat="1" x14ac:dyDescent="0.25">
      <c r="U709" s="269"/>
    </row>
    <row r="710" spans="21:21" s="81" customFormat="1" x14ac:dyDescent="0.25">
      <c r="U710" s="269"/>
    </row>
    <row r="711" spans="21:21" s="81" customFormat="1" x14ac:dyDescent="0.25">
      <c r="U711" s="269"/>
    </row>
    <row r="712" spans="21:21" s="81" customFormat="1" x14ac:dyDescent="0.25">
      <c r="U712" s="269"/>
    </row>
    <row r="713" spans="21:21" s="81" customFormat="1" x14ac:dyDescent="0.25">
      <c r="U713" s="269"/>
    </row>
    <row r="714" spans="21:21" s="81" customFormat="1" x14ac:dyDescent="0.25">
      <c r="U714" s="269"/>
    </row>
    <row r="715" spans="21:21" s="81" customFormat="1" x14ac:dyDescent="0.25">
      <c r="U715" s="269"/>
    </row>
    <row r="716" spans="21:21" s="81" customFormat="1" x14ac:dyDescent="0.25">
      <c r="U716" s="269"/>
    </row>
    <row r="717" spans="21:21" s="81" customFormat="1" x14ac:dyDescent="0.25">
      <c r="U717" s="269"/>
    </row>
    <row r="718" spans="21:21" s="81" customFormat="1" x14ac:dyDescent="0.25">
      <c r="U718" s="269"/>
    </row>
    <row r="719" spans="21:21" s="81" customFormat="1" x14ac:dyDescent="0.25">
      <c r="U719" s="269"/>
    </row>
    <row r="720" spans="21:21" s="81" customFormat="1" x14ac:dyDescent="0.25">
      <c r="U720" s="269"/>
    </row>
    <row r="721" spans="21:21" s="81" customFormat="1" x14ac:dyDescent="0.25">
      <c r="U721" s="269"/>
    </row>
    <row r="722" spans="21:21" s="81" customFormat="1" x14ac:dyDescent="0.25">
      <c r="U722" s="269"/>
    </row>
    <row r="723" spans="21:21" s="81" customFormat="1" x14ac:dyDescent="0.25">
      <c r="U723" s="269"/>
    </row>
    <row r="724" spans="21:21" s="81" customFormat="1" x14ac:dyDescent="0.25">
      <c r="U724" s="269"/>
    </row>
    <row r="725" spans="21:21" s="81" customFormat="1" x14ac:dyDescent="0.25">
      <c r="U725" s="269"/>
    </row>
    <row r="726" spans="21:21" s="81" customFormat="1" x14ac:dyDescent="0.25">
      <c r="U726" s="269"/>
    </row>
    <row r="727" spans="21:21" s="81" customFormat="1" x14ac:dyDescent="0.25">
      <c r="U727" s="269"/>
    </row>
    <row r="728" spans="21:21" s="81" customFormat="1" x14ac:dyDescent="0.25">
      <c r="U728" s="269"/>
    </row>
    <row r="729" spans="21:21" s="81" customFormat="1" x14ac:dyDescent="0.25">
      <c r="U729" s="269"/>
    </row>
    <row r="730" spans="21:21" s="81" customFormat="1" x14ac:dyDescent="0.25">
      <c r="U730" s="269"/>
    </row>
    <row r="731" spans="21:21" s="81" customFormat="1" x14ac:dyDescent="0.25">
      <c r="U731" s="269"/>
    </row>
    <row r="732" spans="21:21" s="81" customFormat="1" x14ac:dyDescent="0.25">
      <c r="U732" s="269"/>
    </row>
    <row r="733" spans="21:21" s="81" customFormat="1" x14ac:dyDescent="0.25">
      <c r="U733" s="269"/>
    </row>
    <row r="734" spans="21:21" s="81" customFormat="1" x14ac:dyDescent="0.25">
      <c r="U734" s="269"/>
    </row>
    <row r="735" spans="21:21" s="81" customFormat="1" x14ac:dyDescent="0.25">
      <c r="U735" s="269"/>
    </row>
    <row r="736" spans="21:21" s="81" customFormat="1" x14ac:dyDescent="0.25">
      <c r="U736" s="269"/>
    </row>
    <row r="737" spans="21:21" s="81" customFormat="1" x14ac:dyDescent="0.25">
      <c r="U737" s="269"/>
    </row>
    <row r="738" spans="21:21" s="81" customFormat="1" x14ac:dyDescent="0.25">
      <c r="U738" s="269"/>
    </row>
    <row r="739" spans="21:21" s="81" customFormat="1" x14ac:dyDescent="0.25">
      <c r="U739" s="269"/>
    </row>
    <row r="740" spans="21:21" s="81" customFormat="1" x14ac:dyDescent="0.25">
      <c r="U740" s="269"/>
    </row>
    <row r="741" spans="21:21" s="81" customFormat="1" x14ac:dyDescent="0.25">
      <c r="U741" s="269"/>
    </row>
    <row r="742" spans="21:21" s="81" customFormat="1" x14ac:dyDescent="0.25">
      <c r="U742" s="269"/>
    </row>
    <row r="743" spans="21:21" s="81" customFormat="1" x14ac:dyDescent="0.25">
      <c r="U743" s="269"/>
    </row>
  </sheetData>
  <mergeCells count="12">
    <mergeCell ref="B2:T2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 horizontalCentered="1"/>
  <pageMargins left="0.7" right="0.7" top="0.75" bottom="0.75" header="0.3" footer="0.3"/>
  <pageSetup paperSize="9" scale="61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Blad34">
    <tabColor rgb="FFFF0000"/>
    <pageSetUpPr fitToPage="1"/>
  </sheetPr>
  <dimension ref="A1:V21"/>
  <sheetViews>
    <sheetView topLeftCell="E1" workbookViewId="0">
      <selection activeCell="L33" sqref="L33"/>
    </sheetView>
  </sheetViews>
  <sheetFormatPr defaultColWidth="11.42578125" defaultRowHeight="15" x14ac:dyDescent="0.25"/>
  <cols>
    <col min="1" max="1" width="30.7109375" style="63" customWidth="1"/>
    <col min="2" max="18" width="9.42578125" style="63" customWidth="1"/>
    <col min="19" max="21" width="9.7109375" style="63" customWidth="1"/>
    <col min="22" max="16384" width="11.42578125" style="63"/>
  </cols>
  <sheetData>
    <row r="1" spans="1:22" ht="25.15" customHeight="1" thickTop="1" thickBot="1" x14ac:dyDescent="0.3">
      <c r="A1" s="340" t="s">
        <v>123</v>
      </c>
      <c r="B1" s="341"/>
      <c r="C1" s="341"/>
      <c r="D1" s="341"/>
      <c r="E1" s="341"/>
      <c r="F1" s="341"/>
      <c r="G1" s="341"/>
      <c r="H1" s="341"/>
      <c r="I1" s="341"/>
      <c r="J1" s="341"/>
      <c r="K1" s="342"/>
      <c r="L1" s="343"/>
      <c r="M1" s="343"/>
      <c r="N1" s="343"/>
      <c r="O1" s="343"/>
      <c r="P1" s="343"/>
      <c r="Q1" s="343"/>
      <c r="R1" s="343"/>
      <c r="S1" s="343"/>
      <c r="T1" s="343"/>
      <c r="U1" s="344"/>
    </row>
    <row r="2" spans="1:22" ht="25.15" customHeight="1" thickTop="1" thickBot="1" x14ac:dyDescent="0.3">
      <c r="A2" s="345" t="s">
        <v>118</v>
      </c>
      <c r="B2" s="374" t="s">
        <v>54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50"/>
    </row>
    <row r="3" spans="1:22" ht="25.15" customHeight="1" x14ac:dyDescent="0.25">
      <c r="A3" s="378"/>
      <c r="B3" s="379">
        <v>0</v>
      </c>
      <c r="C3" s="352"/>
      <c r="D3" s="338" t="s">
        <v>55</v>
      </c>
      <c r="E3" s="339"/>
      <c r="F3" s="353" t="s">
        <v>56</v>
      </c>
      <c r="G3" s="352"/>
      <c r="H3" s="338" t="s">
        <v>57</v>
      </c>
      <c r="I3" s="339"/>
      <c r="J3" s="353" t="s">
        <v>58</v>
      </c>
      <c r="K3" s="352"/>
      <c r="L3" s="338" t="s">
        <v>59</v>
      </c>
      <c r="M3" s="339"/>
      <c r="N3" s="353" t="s">
        <v>60</v>
      </c>
      <c r="O3" s="352"/>
      <c r="P3" s="338" t="s">
        <v>61</v>
      </c>
      <c r="Q3" s="339"/>
      <c r="R3" s="353" t="s">
        <v>34</v>
      </c>
      <c r="S3" s="352"/>
      <c r="T3" s="338" t="s">
        <v>52</v>
      </c>
      <c r="U3" s="339"/>
    </row>
    <row r="4" spans="1:22" ht="25.15" customHeight="1" thickBot="1" x14ac:dyDescent="0.3">
      <c r="A4" s="378"/>
      <c r="B4" s="48" t="s">
        <v>4</v>
      </c>
      <c r="C4" s="4" t="s">
        <v>5</v>
      </c>
      <c r="D4" s="50" t="s">
        <v>4</v>
      </c>
      <c r="E4" s="51" t="s">
        <v>5</v>
      </c>
      <c r="F4" s="48" t="s">
        <v>4</v>
      </c>
      <c r="G4" s="49" t="s">
        <v>5</v>
      </c>
      <c r="H4" s="50" t="s">
        <v>4</v>
      </c>
      <c r="I4" s="51" t="s">
        <v>5</v>
      </c>
      <c r="J4" s="48" t="s">
        <v>4</v>
      </c>
      <c r="K4" s="49" t="s">
        <v>5</v>
      </c>
      <c r="L4" s="50" t="s">
        <v>4</v>
      </c>
      <c r="M4" s="51" t="s">
        <v>5</v>
      </c>
      <c r="N4" s="48" t="s">
        <v>4</v>
      </c>
      <c r="O4" s="49" t="s">
        <v>5</v>
      </c>
      <c r="P4" s="50" t="s">
        <v>4</v>
      </c>
      <c r="Q4" s="51" t="s">
        <v>5</v>
      </c>
      <c r="R4" s="48" t="s">
        <v>4</v>
      </c>
      <c r="S4" s="49" t="s">
        <v>5</v>
      </c>
      <c r="T4" s="50" t="s">
        <v>4</v>
      </c>
      <c r="U4" s="51" t="s">
        <v>5</v>
      </c>
    </row>
    <row r="5" spans="1:22" ht="25.15" customHeight="1" thickBot="1" x14ac:dyDescent="0.3">
      <c r="A5" s="34" t="s">
        <v>102</v>
      </c>
      <c r="B5" s="52" t="e">
        <f>VLOOKUP(V5,[1]Sheet1!$A$765:$U$779,2,FALSE)</f>
        <v>#N/A</v>
      </c>
      <c r="C5" s="38" t="e">
        <f>VLOOKUP(V5,[1]Sheet1!$A$765:$U$779,3,FALSE)/100</f>
        <v>#N/A</v>
      </c>
      <c r="D5" s="53" t="e">
        <f>VLOOKUP(V5,[1]Sheet1!$A$765:$U$779,4,FALSE)</f>
        <v>#N/A</v>
      </c>
      <c r="E5" s="39" t="e">
        <f>VLOOKUP(V5,[1]Sheet1!$A$765:$U$779,5,FALSE)/100</f>
        <v>#N/A</v>
      </c>
      <c r="F5" s="52" t="e">
        <f>VLOOKUP(V5,[1]Sheet1!$A$765:$U$779,6,FALSE)</f>
        <v>#N/A</v>
      </c>
      <c r="G5" s="38" t="e">
        <f>VLOOKUP(V5,[1]Sheet1!$A$765:$U$779,7,FALSE)/100</f>
        <v>#N/A</v>
      </c>
      <c r="H5" s="53" t="e">
        <f>VLOOKUP(V5,[1]Sheet1!$A$765:$U$779,8,FALSE)</f>
        <v>#N/A</v>
      </c>
      <c r="I5" s="39" t="e">
        <f>VLOOKUP(V5,[1]Sheet1!$A$765:$U$779,9,FALSE)/100</f>
        <v>#N/A</v>
      </c>
      <c r="J5" s="52" t="e">
        <f>VLOOKUP(V5,[1]Sheet1!$A$765:$U$779,10,FALSE)</f>
        <v>#N/A</v>
      </c>
      <c r="K5" s="38" t="e">
        <f>VLOOKUP(V5,[1]Sheet1!$A$765:$U$779,11,FALSE)/100</f>
        <v>#N/A</v>
      </c>
      <c r="L5" s="53" t="e">
        <f>VLOOKUP(V5,[1]Sheet1!$A$765:$U$779,12,FALSE)</f>
        <v>#N/A</v>
      </c>
      <c r="M5" s="39" t="e">
        <f>VLOOKUP(V5,[1]Sheet1!$A$765:$U$779,13,FALSE)/100</f>
        <v>#N/A</v>
      </c>
      <c r="N5" s="52" t="e">
        <f>VLOOKUP(V5,[1]Sheet1!$A$765:$U$779,14,FALSE)</f>
        <v>#N/A</v>
      </c>
      <c r="O5" s="38" t="e">
        <f>VLOOKUP(V5,[1]Sheet1!$A$765:$U$779,15,FALSE)/100</f>
        <v>#N/A</v>
      </c>
      <c r="P5" s="53" t="e">
        <f>VLOOKUP(V5,[1]Sheet1!$A$765:$U$779,16,FALSE)</f>
        <v>#N/A</v>
      </c>
      <c r="Q5" s="39" t="e">
        <f>VLOOKUP(V5,[1]Sheet1!$A$765:$U$779,17,FALSE)/100</f>
        <v>#N/A</v>
      </c>
      <c r="R5" s="52" t="e">
        <f>VLOOKUP(V5,[1]Sheet1!$A$765:$U$779,18,FALSE)</f>
        <v>#N/A</v>
      </c>
      <c r="S5" s="38" t="e">
        <f>VLOOKUP(V5,[1]Sheet1!$A$765:$U$779,19,FALSE)/100</f>
        <v>#N/A</v>
      </c>
      <c r="T5" s="53" t="e">
        <f>VLOOKUP(V5,[1]Sheet1!$A$765:$U$779,20,FALSE)</f>
        <v>#N/A</v>
      </c>
      <c r="U5" s="39" t="e">
        <f>VLOOKUP(V5,[1]Sheet1!$A$765:$U$779,21,FALSE)/100</f>
        <v>#N/A</v>
      </c>
      <c r="V5" s="67" t="s">
        <v>179</v>
      </c>
    </row>
    <row r="6" spans="1:22" x14ac:dyDescent="0.25">
      <c r="A6" s="64" t="s">
        <v>103</v>
      </c>
      <c r="B6" s="54" t="e">
        <f>VLOOKUP(V6,[1]Sheet1!$A$765:$U$779,2,FALSE)</f>
        <v>#N/A</v>
      </c>
      <c r="C6" s="41" t="e">
        <f>VLOOKUP(V6,[1]Sheet1!$A$765:$U$779,3,FALSE)/100</f>
        <v>#N/A</v>
      </c>
      <c r="D6" s="54" t="e">
        <f>VLOOKUP(V6,[1]Sheet1!$A$765:$U$779,4,FALSE)</f>
        <v>#N/A</v>
      </c>
      <c r="E6" s="40" t="e">
        <f>VLOOKUP(V6,[1]Sheet1!$A$765:$U$779,5,FALSE)/100</f>
        <v>#N/A</v>
      </c>
      <c r="F6" s="55" t="e">
        <f>VLOOKUP(V6,[1]Sheet1!$A$765:$U$779,6,FALSE)</f>
        <v>#N/A</v>
      </c>
      <c r="G6" s="41" t="e">
        <f>VLOOKUP(V6,[1]Sheet1!$A$765:$U$779,7,FALSE)/100</f>
        <v>#N/A</v>
      </c>
      <c r="H6" s="54" t="e">
        <f>VLOOKUP(V6,[1]Sheet1!$A$765:$U$779,8,FALSE)</f>
        <v>#N/A</v>
      </c>
      <c r="I6" s="40" t="e">
        <f>VLOOKUP(V6,[1]Sheet1!$A$765:$U$779,9,FALSE)/100</f>
        <v>#N/A</v>
      </c>
      <c r="J6" s="55" t="e">
        <f>VLOOKUP(V6,[1]Sheet1!$A$765:$U$779,10,FALSE)</f>
        <v>#N/A</v>
      </c>
      <c r="K6" s="41" t="e">
        <f>VLOOKUP(V6,[1]Sheet1!$A$765:$U$779,11,FALSE)/100</f>
        <v>#N/A</v>
      </c>
      <c r="L6" s="54" t="e">
        <f>VLOOKUP(V6,[1]Sheet1!$A$765:$U$779,12,FALSE)</f>
        <v>#N/A</v>
      </c>
      <c r="M6" s="40" t="e">
        <f>VLOOKUP(V6,[1]Sheet1!$A$765:$U$779,13,FALSE)/100</f>
        <v>#N/A</v>
      </c>
      <c r="N6" s="55" t="e">
        <f>VLOOKUP(V6,[1]Sheet1!$A$765:$U$779,14,FALSE)</f>
        <v>#N/A</v>
      </c>
      <c r="O6" s="41" t="e">
        <f>VLOOKUP(V6,[1]Sheet1!$A$765:$U$779,15,FALSE)/100</f>
        <v>#N/A</v>
      </c>
      <c r="P6" s="54" t="e">
        <f>VLOOKUP(V6,[1]Sheet1!$A$765:$U$779,16,FALSE)</f>
        <v>#N/A</v>
      </c>
      <c r="Q6" s="40" t="e">
        <f>VLOOKUP(V6,[1]Sheet1!$A$765:$U$779,17,FALSE)/100</f>
        <v>#N/A</v>
      </c>
      <c r="R6" s="55" t="e">
        <f>VLOOKUP(V6,[1]Sheet1!$A$765:$U$779,18,FALSE)</f>
        <v>#N/A</v>
      </c>
      <c r="S6" s="41" t="e">
        <f>VLOOKUP(V6,[1]Sheet1!$A$765:$U$779,19,FALSE)/100</f>
        <v>#N/A</v>
      </c>
      <c r="T6" s="54" t="e">
        <f>VLOOKUP(V6,[1]Sheet1!$A$765:$U$779,20,FALSE)</f>
        <v>#N/A</v>
      </c>
      <c r="U6" s="40" t="e">
        <f>VLOOKUP(V6,[1]Sheet1!$A$765:$U$779,21,FALSE)/100</f>
        <v>#N/A</v>
      </c>
      <c r="V6" s="67" t="s">
        <v>180</v>
      </c>
    </row>
    <row r="7" spans="1:22" x14ac:dyDescent="0.25">
      <c r="A7" s="65" t="s">
        <v>104</v>
      </c>
      <c r="B7" s="36" t="e">
        <f>VLOOKUP(V7,[1]Sheet1!$A$765:$U$779,2,FALSE)</f>
        <v>#N/A</v>
      </c>
      <c r="C7" s="33" t="e">
        <f>VLOOKUP(V7,[1]Sheet1!$A$765:$U$779,3,FALSE)/100</f>
        <v>#N/A</v>
      </c>
      <c r="D7" s="36" t="e">
        <f>VLOOKUP(V7,[1]Sheet1!$A$765:$U$779,4,FALSE)</f>
        <v>#N/A</v>
      </c>
      <c r="E7" s="35" t="e">
        <f>VLOOKUP(V7,[1]Sheet1!$A$765:$U$779,5,FALSE)/100</f>
        <v>#N/A</v>
      </c>
      <c r="F7" s="56" t="e">
        <f>VLOOKUP(V7,[1]Sheet1!$A$765:$U$779,6,FALSE)</f>
        <v>#N/A</v>
      </c>
      <c r="G7" s="33" t="e">
        <f>VLOOKUP(V7,[1]Sheet1!$A$765:$U$779,7,FALSE)/100</f>
        <v>#N/A</v>
      </c>
      <c r="H7" s="36" t="e">
        <f>VLOOKUP(V7,[1]Sheet1!$A$765:$U$779,8,FALSE)</f>
        <v>#N/A</v>
      </c>
      <c r="I7" s="35" t="e">
        <f>VLOOKUP(V7,[1]Sheet1!$A$765:$U$779,9,FALSE)/100</f>
        <v>#N/A</v>
      </c>
      <c r="J7" s="56" t="e">
        <f>VLOOKUP(V7,[1]Sheet1!$A$765:$U$779,10,FALSE)</f>
        <v>#N/A</v>
      </c>
      <c r="K7" s="33" t="e">
        <f>VLOOKUP(V7,[1]Sheet1!$A$765:$U$779,11,FALSE)/100</f>
        <v>#N/A</v>
      </c>
      <c r="L7" s="36" t="e">
        <f>VLOOKUP(V7,[1]Sheet1!$A$765:$U$779,12,FALSE)</f>
        <v>#N/A</v>
      </c>
      <c r="M7" s="35" t="e">
        <f>VLOOKUP(V7,[1]Sheet1!$A$765:$U$779,13,FALSE)/100</f>
        <v>#N/A</v>
      </c>
      <c r="N7" s="56" t="e">
        <f>VLOOKUP(V7,[1]Sheet1!$A$765:$U$779,14,FALSE)</f>
        <v>#N/A</v>
      </c>
      <c r="O7" s="33" t="e">
        <f>VLOOKUP(V7,[1]Sheet1!$A$765:$U$779,15,FALSE)/100</f>
        <v>#N/A</v>
      </c>
      <c r="P7" s="36" t="e">
        <f>VLOOKUP(V7,[1]Sheet1!$A$765:$U$779,16,FALSE)</f>
        <v>#N/A</v>
      </c>
      <c r="Q7" s="35" t="e">
        <f>VLOOKUP(V7,[1]Sheet1!$A$765:$U$779,17,FALSE)/100</f>
        <v>#N/A</v>
      </c>
      <c r="R7" s="56" t="e">
        <f>VLOOKUP(V7,[1]Sheet1!$A$765:$U$779,18,FALSE)</f>
        <v>#N/A</v>
      </c>
      <c r="S7" s="33" t="e">
        <f>VLOOKUP(V7,[1]Sheet1!$A$765:$U$779,19,FALSE)/100</f>
        <v>#N/A</v>
      </c>
      <c r="T7" s="36" t="e">
        <f>VLOOKUP(V7,[1]Sheet1!$A$765:$U$779,20,FALSE)</f>
        <v>#N/A</v>
      </c>
      <c r="U7" s="35" t="e">
        <f>VLOOKUP(V7,[1]Sheet1!$A$765:$U$779,21,FALSE)/100</f>
        <v>#N/A</v>
      </c>
      <c r="V7" s="67" t="s">
        <v>181</v>
      </c>
    </row>
    <row r="8" spans="1:22" x14ac:dyDescent="0.25">
      <c r="A8" s="65" t="s">
        <v>105</v>
      </c>
      <c r="B8" s="36" t="e">
        <f>VLOOKUP(V8,[1]Sheet1!$A$765:$U$779,2,FALSE)</f>
        <v>#N/A</v>
      </c>
      <c r="C8" s="33" t="e">
        <f>VLOOKUP(V8,[1]Sheet1!$A$765:$U$779,3,FALSE)/100</f>
        <v>#N/A</v>
      </c>
      <c r="D8" s="36" t="e">
        <f>VLOOKUP(V8,[1]Sheet1!$A$765:$U$779,4,FALSE)</f>
        <v>#N/A</v>
      </c>
      <c r="E8" s="35" t="e">
        <f>VLOOKUP(V8,[1]Sheet1!$A$765:$U$779,5,FALSE)/100</f>
        <v>#N/A</v>
      </c>
      <c r="F8" s="56" t="e">
        <f>VLOOKUP(V8,[1]Sheet1!$A$765:$U$779,6,FALSE)</f>
        <v>#N/A</v>
      </c>
      <c r="G8" s="33" t="e">
        <f>VLOOKUP(V8,[1]Sheet1!$A$765:$U$779,7,FALSE)/100</f>
        <v>#N/A</v>
      </c>
      <c r="H8" s="36" t="e">
        <f>VLOOKUP(V8,[1]Sheet1!$A$765:$U$779,8,FALSE)</f>
        <v>#N/A</v>
      </c>
      <c r="I8" s="35" t="e">
        <f>VLOOKUP(V8,[1]Sheet1!$A$765:$U$779,9,FALSE)/100</f>
        <v>#N/A</v>
      </c>
      <c r="J8" s="56" t="e">
        <f>VLOOKUP(V8,[1]Sheet1!$A$765:$U$779,10,FALSE)</f>
        <v>#N/A</v>
      </c>
      <c r="K8" s="33" t="e">
        <f>VLOOKUP(V8,[1]Sheet1!$A$765:$U$779,11,FALSE)/100</f>
        <v>#N/A</v>
      </c>
      <c r="L8" s="36" t="e">
        <f>VLOOKUP(V8,[1]Sheet1!$A$765:$U$779,12,FALSE)</f>
        <v>#N/A</v>
      </c>
      <c r="M8" s="35" t="e">
        <f>VLOOKUP(V8,[1]Sheet1!$A$765:$U$779,13,FALSE)/100</f>
        <v>#N/A</v>
      </c>
      <c r="N8" s="56" t="e">
        <f>VLOOKUP(V8,[1]Sheet1!$A$765:$U$779,14,FALSE)</f>
        <v>#N/A</v>
      </c>
      <c r="O8" s="33" t="e">
        <f>VLOOKUP(V8,[1]Sheet1!$A$765:$U$779,15,FALSE)/100</f>
        <v>#N/A</v>
      </c>
      <c r="P8" s="36" t="e">
        <f>VLOOKUP(V8,[1]Sheet1!$A$765:$U$779,16,FALSE)</f>
        <v>#N/A</v>
      </c>
      <c r="Q8" s="35" t="e">
        <f>VLOOKUP(V8,[1]Sheet1!$A$765:$U$779,17,FALSE)/100</f>
        <v>#N/A</v>
      </c>
      <c r="R8" s="56" t="e">
        <f>VLOOKUP(V8,[1]Sheet1!$A$765:$U$779,18,FALSE)</f>
        <v>#N/A</v>
      </c>
      <c r="S8" s="33" t="e">
        <f>VLOOKUP(V8,[1]Sheet1!$A$765:$U$779,19,FALSE)/100</f>
        <v>#N/A</v>
      </c>
      <c r="T8" s="36" t="e">
        <f>VLOOKUP(V8,[1]Sheet1!$A$765:$U$779,20,FALSE)</f>
        <v>#N/A</v>
      </c>
      <c r="U8" s="35" t="e">
        <f>VLOOKUP(V8,[1]Sheet1!$A$765:$U$779,21,FALSE)/100</f>
        <v>#N/A</v>
      </c>
      <c r="V8" s="67" t="s">
        <v>182</v>
      </c>
    </row>
    <row r="9" spans="1:22" x14ac:dyDescent="0.25">
      <c r="A9" s="65" t="s">
        <v>106</v>
      </c>
      <c r="B9" s="36" t="e">
        <f>VLOOKUP(V9,[1]Sheet1!$A$765:$U$779,2,FALSE)</f>
        <v>#N/A</v>
      </c>
      <c r="C9" s="33" t="e">
        <f>VLOOKUP(V9,[1]Sheet1!$A$765:$U$779,3,FALSE)/100</f>
        <v>#N/A</v>
      </c>
      <c r="D9" s="36" t="e">
        <f>VLOOKUP(V9,[1]Sheet1!$A$765:$U$779,4,FALSE)</f>
        <v>#N/A</v>
      </c>
      <c r="E9" s="35" t="e">
        <f>VLOOKUP(V9,[1]Sheet1!$A$765:$U$779,5,FALSE)/100</f>
        <v>#N/A</v>
      </c>
      <c r="F9" s="56" t="e">
        <f>VLOOKUP(V9,[1]Sheet1!$A$765:$U$779,6,FALSE)</f>
        <v>#N/A</v>
      </c>
      <c r="G9" s="33" t="e">
        <f>VLOOKUP(V9,[1]Sheet1!$A$765:$U$779,7,FALSE)/100</f>
        <v>#N/A</v>
      </c>
      <c r="H9" s="36" t="e">
        <f>VLOOKUP(V9,[1]Sheet1!$A$765:$U$779,8,FALSE)</f>
        <v>#N/A</v>
      </c>
      <c r="I9" s="35" t="e">
        <f>VLOOKUP(V9,[1]Sheet1!$A$765:$U$779,9,FALSE)/100</f>
        <v>#N/A</v>
      </c>
      <c r="J9" s="56" t="e">
        <f>VLOOKUP(V9,[1]Sheet1!$A$765:$U$779,10,FALSE)</f>
        <v>#N/A</v>
      </c>
      <c r="K9" s="33" t="e">
        <f>VLOOKUP(V9,[1]Sheet1!$A$765:$U$779,11,FALSE)/100</f>
        <v>#N/A</v>
      </c>
      <c r="L9" s="36" t="e">
        <f>VLOOKUP(V9,[1]Sheet1!$A$765:$U$779,12,FALSE)</f>
        <v>#N/A</v>
      </c>
      <c r="M9" s="35" t="e">
        <f>VLOOKUP(V9,[1]Sheet1!$A$765:$U$779,13,FALSE)/100</f>
        <v>#N/A</v>
      </c>
      <c r="N9" s="56" t="e">
        <f>VLOOKUP(V9,[1]Sheet1!$A$765:$U$779,14,FALSE)</f>
        <v>#N/A</v>
      </c>
      <c r="O9" s="33" t="e">
        <f>VLOOKUP(V9,[1]Sheet1!$A$765:$U$779,15,FALSE)/100</f>
        <v>#N/A</v>
      </c>
      <c r="P9" s="36" t="e">
        <f>VLOOKUP(V9,[1]Sheet1!$A$765:$U$779,16,FALSE)</f>
        <v>#N/A</v>
      </c>
      <c r="Q9" s="35" t="e">
        <f>VLOOKUP(V9,[1]Sheet1!$A$765:$U$779,17,FALSE)/100</f>
        <v>#N/A</v>
      </c>
      <c r="R9" s="56" t="e">
        <f>VLOOKUP(V9,[1]Sheet1!$A$765:$U$779,18,FALSE)</f>
        <v>#N/A</v>
      </c>
      <c r="S9" s="33" t="e">
        <f>VLOOKUP(V9,[1]Sheet1!$A$765:$U$779,19,FALSE)/100</f>
        <v>#N/A</v>
      </c>
      <c r="T9" s="36" t="e">
        <f>VLOOKUP(V9,[1]Sheet1!$A$765:$U$779,20,FALSE)</f>
        <v>#N/A</v>
      </c>
      <c r="U9" s="35" t="e">
        <f>VLOOKUP(V9,[1]Sheet1!$A$765:$U$779,21,FALSE)/100</f>
        <v>#N/A</v>
      </c>
      <c r="V9" s="67" t="s">
        <v>183</v>
      </c>
    </row>
    <row r="10" spans="1:22" ht="15.75" thickBot="1" x14ac:dyDescent="0.3">
      <c r="A10" s="66" t="s">
        <v>107</v>
      </c>
      <c r="B10" s="57" t="e">
        <f>VLOOKUP(V10,[1]Sheet1!$A$765:$U$779,2,FALSE)</f>
        <v>#N/A</v>
      </c>
      <c r="C10" s="43" t="e">
        <f>VLOOKUP(V10,[1]Sheet1!$A$765:$U$779,3,FALSE)/100</f>
        <v>#N/A</v>
      </c>
      <c r="D10" s="57" t="e">
        <f>VLOOKUP(V10,[1]Sheet1!$A$765:$U$779,4,FALSE)</f>
        <v>#N/A</v>
      </c>
      <c r="E10" s="42" t="e">
        <f>VLOOKUP(V10,[1]Sheet1!$A$765:$U$779,5,FALSE)/100</f>
        <v>#N/A</v>
      </c>
      <c r="F10" s="58" t="e">
        <f>VLOOKUP(V10,[1]Sheet1!$A$765:$U$779,6,FALSE)</f>
        <v>#N/A</v>
      </c>
      <c r="G10" s="43" t="e">
        <f>VLOOKUP(V10,[1]Sheet1!$A$765:$U$779,7,FALSE)/100</f>
        <v>#N/A</v>
      </c>
      <c r="H10" s="57" t="e">
        <f>VLOOKUP(V10,[1]Sheet1!$A$765:$U$779,8,FALSE)</f>
        <v>#N/A</v>
      </c>
      <c r="I10" s="42" t="e">
        <f>VLOOKUP(V10,[1]Sheet1!$A$765:$U$779,9,FALSE)/100</f>
        <v>#N/A</v>
      </c>
      <c r="J10" s="58" t="e">
        <f>VLOOKUP(V10,[1]Sheet1!$A$765:$U$779,10,FALSE)</f>
        <v>#N/A</v>
      </c>
      <c r="K10" s="43" t="e">
        <f>VLOOKUP(V10,[1]Sheet1!$A$765:$U$779,11,FALSE)/100</f>
        <v>#N/A</v>
      </c>
      <c r="L10" s="57" t="e">
        <f>VLOOKUP(V10,[1]Sheet1!$A$765:$U$779,12,FALSE)</f>
        <v>#N/A</v>
      </c>
      <c r="M10" s="42" t="e">
        <f>VLOOKUP(V10,[1]Sheet1!$A$765:$U$779,13,FALSE)/100</f>
        <v>#N/A</v>
      </c>
      <c r="N10" s="58" t="e">
        <f>VLOOKUP(V10,[1]Sheet1!$A$765:$U$779,14,FALSE)</f>
        <v>#N/A</v>
      </c>
      <c r="O10" s="43" t="e">
        <f>VLOOKUP(V10,[1]Sheet1!$A$765:$U$779,15,FALSE)/100</f>
        <v>#N/A</v>
      </c>
      <c r="P10" s="57" t="e">
        <f>VLOOKUP(V10,[1]Sheet1!$A$765:$U$779,16,FALSE)</f>
        <v>#N/A</v>
      </c>
      <c r="Q10" s="42" t="e">
        <f>VLOOKUP(V10,[1]Sheet1!$A$765:$U$779,17,FALSE)/100</f>
        <v>#N/A</v>
      </c>
      <c r="R10" s="58" t="e">
        <f>VLOOKUP(V10,[1]Sheet1!$A$765:$U$779,18,FALSE)</f>
        <v>#N/A</v>
      </c>
      <c r="S10" s="43" t="e">
        <f>VLOOKUP(V10,[1]Sheet1!$A$765:$U$779,19,FALSE)/100</f>
        <v>#N/A</v>
      </c>
      <c r="T10" s="57" t="e">
        <f>VLOOKUP(V10,[1]Sheet1!$A$765:$U$779,20,FALSE)</f>
        <v>#N/A</v>
      </c>
      <c r="U10" s="42" t="e">
        <f>VLOOKUP(V10,[1]Sheet1!$A$765:$U$779,21,FALSE)/100</f>
        <v>#N/A</v>
      </c>
      <c r="V10" s="67" t="s">
        <v>184</v>
      </c>
    </row>
    <row r="11" spans="1:22" ht="25.15" customHeight="1" thickBot="1" x14ac:dyDescent="0.3">
      <c r="A11" s="34" t="s">
        <v>108</v>
      </c>
      <c r="B11" s="59" t="e">
        <f>SUM(B6:B10)</f>
        <v>#N/A</v>
      </c>
      <c r="C11" s="44" t="e">
        <f>SUM(C6:C10)</f>
        <v>#N/A</v>
      </c>
      <c r="D11" s="60" t="e">
        <f t="shared" ref="D11:U11" si="0">SUM(D6:D10)</f>
        <v>#N/A</v>
      </c>
      <c r="E11" s="45" t="e">
        <f t="shared" si="0"/>
        <v>#N/A</v>
      </c>
      <c r="F11" s="59" t="e">
        <f t="shared" si="0"/>
        <v>#N/A</v>
      </c>
      <c r="G11" s="44" t="e">
        <f t="shared" si="0"/>
        <v>#N/A</v>
      </c>
      <c r="H11" s="60" t="e">
        <f t="shared" si="0"/>
        <v>#N/A</v>
      </c>
      <c r="I11" s="45" t="e">
        <f t="shared" si="0"/>
        <v>#N/A</v>
      </c>
      <c r="J11" s="59" t="e">
        <f t="shared" si="0"/>
        <v>#N/A</v>
      </c>
      <c r="K11" s="44" t="e">
        <f t="shared" si="0"/>
        <v>#N/A</v>
      </c>
      <c r="L11" s="60" t="e">
        <f t="shared" si="0"/>
        <v>#N/A</v>
      </c>
      <c r="M11" s="45" t="e">
        <f t="shared" si="0"/>
        <v>#N/A</v>
      </c>
      <c r="N11" s="59" t="e">
        <f t="shared" si="0"/>
        <v>#N/A</v>
      </c>
      <c r="O11" s="44" t="e">
        <f t="shared" si="0"/>
        <v>#N/A</v>
      </c>
      <c r="P11" s="60" t="e">
        <f t="shared" si="0"/>
        <v>#N/A</v>
      </c>
      <c r="Q11" s="45" t="e">
        <f t="shared" si="0"/>
        <v>#N/A</v>
      </c>
      <c r="R11" s="59" t="e">
        <f t="shared" si="0"/>
        <v>#N/A</v>
      </c>
      <c r="S11" s="44" t="e">
        <f t="shared" si="0"/>
        <v>#N/A</v>
      </c>
      <c r="T11" s="60" t="e">
        <f t="shared" si="0"/>
        <v>#N/A</v>
      </c>
      <c r="U11" s="45" t="e">
        <f t="shared" si="0"/>
        <v>#N/A</v>
      </c>
      <c r="V11" s="69"/>
    </row>
    <row r="12" spans="1:22" x14ac:dyDescent="0.25">
      <c r="A12" s="64" t="s">
        <v>109</v>
      </c>
      <c r="B12" s="54" t="e">
        <f>VLOOKUP(V12,[1]Sheet1!$A$765:$U$779,2,FALSE)</f>
        <v>#N/A</v>
      </c>
      <c r="C12" s="41" t="e">
        <f>VLOOKUP(V12,[1]Sheet1!$A$765:$U$779,3,FALSE)/100</f>
        <v>#N/A</v>
      </c>
      <c r="D12" s="54" t="e">
        <f>VLOOKUP(V12,[1]Sheet1!$A$765:$U$779,4,FALSE)</f>
        <v>#N/A</v>
      </c>
      <c r="E12" s="40" t="e">
        <f>VLOOKUP(V12,[1]Sheet1!$A$765:$U$779,5,FALSE)/100</f>
        <v>#N/A</v>
      </c>
      <c r="F12" s="55" t="e">
        <f>VLOOKUP(V12,[1]Sheet1!$A$765:$U$779,6,FALSE)</f>
        <v>#N/A</v>
      </c>
      <c r="G12" s="41" t="e">
        <f>VLOOKUP(V12,[1]Sheet1!$A$765:$U$779,7,FALSE)/100</f>
        <v>#N/A</v>
      </c>
      <c r="H12" s="54" t="e">
        <f>VLOOKUP(V12,[1]Sheet1!$A$765:$U$779,8,FALSE)</f>
        <v>#N/A</v>
      </c>
      <c r="I12" s="40" t="e">
        <f>VLOOKUP(V12,[1]Sheet1!$A$765:$U$779,9,FALSE)/100</f>
        <v>#N/A</v>
      </c>
      <c r="J12" s="55" t="e">
        <f>VLOOKUP(V12,[1]Sheet1!$A$765:$U$779,10,FALSE)</f>
        <v>#N/A</v>
      </c>
      <c r="K12" s="41" t="e">
        <f>VLOOKUP(V12,[1]Sheet1!$A$765:$U$779,11,FALSE)/100</f>
        <v>#N/A</v>
      </c>
      <c r="L12" s="54" t="e">
        <f>VLOOKUP(V12,[1]Sheet1!$A$765:$U$779,12,FALSE)</f>
        <v>#N/A</v>
      </c>
      <c r="M12" s="40" t="e">
        <f>VLOOKUP(V12,[1]Sheet1!$A$765:$U$779,13,FALSE)/100</f>
        <v>#N/A</v>
      </c>
      <c r="N12" s="55" t="e">
        <f>VLOOKUP(V12,[1]Sheet1!$A$765:$U$779,14,FALSE)</f>
        <v>#N/A</v>
      </c>
      <c r="O12" s="41" t="e">
        <f>VLOOKUP(V12,[1]Sheet1!$A$765:$U$779,15,FALSE)/100</f>
        <v>#N/A</v>
      </c>
      <c r="P12" s="54" t="e">
        <f>VLOOKUP(V12,[1]Sheet1!$A$765:$U$779,16,FALSE)</f>
        <v>#N/A</v>
      </c>
      <c r="Q12" s="40" t="e">
        <f>VLOOKUP(V12,[1]Sheet1!$A$765:$U$779,17,FALSE)/100</f>
        <v>#N/A</v>
      </c>
      <c r="R12" s="55" t="e">
        <f>VLOOKUP(V12,[1]Sheet1!$A$765:$U$779,18,FALSE)</f>
        <v>#N/A</v>
      </c>
      <c r="S12" s="41" t="e">
        <f>VLOOKUP(V12,[1]Sheet1!$A$765:$U$779,19,FALSE)/100</f>
        <v>#N/A</v>
      </c>
      <c r="T12" s="54" t="e">
        <f>VLOOKUP(V12,[1]Sheet1!$A$765:$U$779,20,FALSE)</f>
        <v>#N/A</v>
      </c>
      <c r="U12" s="40" t="e">
        <f>VLOOKUP(V12,[1]Sheet1!$A$765:$U$779,21,FALSE)/100</f>
        <v>#N/A</v>
      </c>
      <c r="V12" s="67" t="s">
        <v>185</v>
      </c>
    </row>
    <row r="13" spans="1:22" x14ac:dyDescent="0.25">
      <c r="A13" s="65" t="s">
        <v>110</v>
      </c>
      <c r="B13" s="36">
        <f>VLOOKUP(V13,[1]Sheet1!$A$765:$U$779,2,FALSE)</f>
        <v>3245</v>
      </c>
      <c r="C13" s="33">
        <f>VLOOKUP(V13,[1]Sheet1!$A$765:$U$779,3,FALSE)/100</f>
        <v>0.10866289388206145</v>
      </c>
      <c r="D13" s="36">
        <f>VLOOKUP(V13,[1]Sheet1!$A$765:$U$779,4,FALSE)</f>
        <v>3245</v>
      </c>
      <c r="E13" s="35">
        <f>VLOOKUP(V13,[1]Sheet1!$A$765:$U$779,5,FALSE)/100</f>
        <v>0.10866289388206145</v>
      </c>
      <c r="F13" s="56" t="e">
        <f>VLOOKUP(V13,[1]Sheet1!$A$765:$U$779,6,FALSE)</f>
        <v>#REF!</v>
      </c>
      <c r="G13" s="33" t="e">
        <f>VLOOKUP(V13,[1]Sheet1!$A$765:$U$779,7,FALSE)/100</f>
        <v>#REF!</v>
      </c>
      <c r="H13" s="36" t="e">
        <f>VLOOKUP(V13,[1]Sheet1!$A$765:$U$779,8,FALSE)</f>
        <v>#REF!</v>
      </c>
      <c r="I13" s="35" t="e">
        <f>VLOOKUP(V13,[1]Sheet1!$A$765:$U$779,9,FALSE)/100</f>
        <v>#REF!</v>
      </c>
      <c r="J13" s="56" t="e">
        <f>VLOOKUP(V13,[1]Sheet1!$A$765:$U$779,10,FALSE)</f>
        <v>#REF!</v>
      </c>
      <c r="K13" s="33" t="e">
        <f>VLOOKUP(V13,[1]Sheet1!$A$765:$U$779,11,FALSE)/100</f>
        <v>#REF!</v>
      </c>
      <c r="L13" s="36" t="e">
        <f>VLOOKUP(V13,[1]Sheet1!$A$765:$U$779,12,FALSE)</f>
        <v>#REF!</v>
      </c>
      <c r="M13" s="35" t="e">
        <f>VLOOKUP(V13,[1]Sheet1!$A$765:$U$779,13,FALSE)/100</f>
        <v>#REF!</v>
      </c>
      <c r="N13" s="56" t="e">
        <f>VLOOKUP(V13,[1]Sheet1!$A$765:$U$779,14,FALSE)</f>
        <v>#REF!</v>
      </c>
      <c r="O13" s="33" t="e">
        <f>VLOOKUP(V13,[1]Sheet1!$A$765:$U$779,15,FALSE)/100</f>
        <v>#REF!</v>
      </c>
      <c r="P13" s="36" t="e">
        <f>VLOOKUP(V13,[1]Sheet1!$A$765:$U$779,16,FALSE)</f>
        <v>#REF!</v>
      </c>
      <c r="Q13" s="35" t="e">
        <f>VLOOKUP(V13,[1]Sheet1!$A$765:$U$779,17,FALSE)/100</f>
        <v>#REF!</v>
      </c>
      <c r="R13" s="56" t="e">
        <f>VLOOKUP(V13,[1]Sheet1!$A$765:$U$779,18,FALSE)</f>
        <v>#REF!</v>
      </c>
      <c r="S13" s="33" t="e">
        <f>VLOOKUP(V13,[1]Sheet1!$A$765:$U$779,19,FALSE)/100</f>
        <v>#REF!</v>
      </c>
      <c r="T13" s="36" t="e">
        <f>VLOOKUP(V13,[1]Sheet1!$A$765:$U$779,20,FALSE)</f>
        <v>#REF!</v>
      </c>
      <c r="U13" s="35" t="e">
        <f>VLOOKUP(V13,[1]Sheet1!$A$765:$U$779,21,FALSE)/100</f>
        <v>#REF!</v>
      </c>
      <c r="V13" s="67" t="s">
        <v>186</v>
      </c>
    </row>
    <row r="14" spans="1:22" x14ac:dyDescent="0.25">
      <c r="A14" s="65" t="s">
        <v>111</v>
      </c>
      <c r="B14" s="36">
        <f>VLOOKUP(V14,[1]Sheet1!$A$765:$U$779,2,FALSE)</f>
        <v>2789</v>
      </c>
      <c r="C14" s="33">
        <f>VLOOKUP(V14,[1]Sheet1!$A$765:$U$779,3,FALSE)/100</f>
        <v>9.3393162106955085E-2</v>
      </c>
      <c r="D14" s="36">
        <f>VLOOKUP(V14,[1]Sheet1!$A$765:$U$779,4,FALSE)</f>
        <v>2789</v>
      </c>
      <c r="E14" s="35">
        <f>VLOOKUP(V14,[1]Sheet1!$A$765:$U$779,5,FALSE)/100</f>
        <v>9.3393162106955085E-2</v>
      </c>
      <c r="F14" s="56" t="e">
        <f>VLOOKUP(V14,[1]Sheet1!$A$765:$U$779,6,FALSE)</f>
        <v>#REF!</v>
      </c>
      <c r="G14" s="33" t="e">
        <f>VLOOKUP(V14,[1]Sheet1!$A$765:$U$779,7,FALSE)/100</f>
        <v>#REF!</v>
      </c>
      <c r="H14" s="36" t="e">
        <f>VLOOKUP(V14,[1]Sheet1!$A$765:$U$779,8,FALSE)</f>
        <v>#REF!</v>
      </c>
      <c r="I14" s="35" t="e">
        <f>VLOOKUP(V14,[1]Sheet1!$A$765:$U$779,9,FALSE)/100</f>
        <v>#REF!</v>
      </c>
      <c r="J14" s="56" t="e">
        <f>VLOOKUP(V14,[1]Sheet1!$A$765:$U$779,10,FALSE)</f>
        <v>#REF!</v>
      </c>
      <c r="K14" s="33" t="e">
        <f>VLOOKUP(V14,[1]Sheet1!$A$765:$U$779,11,FALSE)/100</f>
        <v>#REF!</v>
      </c>
      <c r="L14" s="36" t="e">
        <f>VLOOKUP(V14,[1]Sheet1!$A$765:$U$779,12,FALSE)</f>
        <v>#REF!</v>
      </c>
      <c r="M14" s="35" t="e">
        <f>VLOOKUP(V14,[1]Sheet1!$A$765:$U$779,13,FALSE)/100</f>
        <v>#REF!</v>
      </c>
      <c r="N14" s="56" t="e">
        <f>VLOOKUP(V14,[1]Sheet1!$A$765:$U$779,14,FALSE)</f>
        <v>#REF!</v>
      </c>
      <c r="O14" s="33" t="e">
        <f>VLOOKUP(V14,[1]Sheet1!$A$765:$U$779,15,FALSE)/100</f>
        <v>#REF!</v>
      </c>
      <c r="P14" s="36" t="e">
        <f>VLOOKUP(V14,[1]Sheet1!$A$765:$U$779,16,FALSE)</f>
        <v>#REF!</v>
      </c>
      <c r="Q14" s="35" t="e">
        <f>VLOOKUP(V14,[1]Sheet1!$A$765:$U$779,17,FALSE)/100</f>
        <v>#REF!</v>
      </c>
      <c r="R14" s="56" t="e">
        <f>VLOOKUP(V14,[1]Sheet1!$A$765:$U$779,18,FALSE)</f>
        <v>#REF!</v>
      </c>
      <c r="S14" s="33" t="e">
        <f>VLOOKUP(V14,[1]Sheet1!$A$765:$U$779,19,FALSE)/100</f>
        <v>#REF!</v>
      </c>
      <c r="T14" s="36" t="e">
        <f>VLOOKUP(V14,[1]Sheet1!$A$765:$U$779,20,FALSE)</f>
        <v>#REF!</v>
      </c>
      <c r="U14" s="35" t="e">
        <f>VLOOKUP(V14,[1]Sheet1!$A$765:$U$779,21,FALSE)/100</f>
        <v>#REF!</v>
      </c>
      <c r="V14" s="67" t="s">
        <v>187</v>
      </c>
    </row>
    <row r="15" spans="1:22" x14ac:dyDescent="0.25">
      <c r="A15" s="65" t="s">
        <v>112</v>
      </c>
      <c r="B15" s="36">
        <f>VLOOKUP(V15,[1]Sheet1!$A$765:$U$779,2,FALSE)</f>
        <v>653</v>
      </c>
      <c r="C15" s="33">
        <f>VLOOKUP(V15,[1]Sheet1!$A$765:$U$779,3,FALSE)/100</f>
        <v>2.1866523791983391E-2</v>
      </c>
      <c r="D15" s="36">
        <f>VLOOKUP(V15,[1]Sheet1!$A$765:$U$779,4,FALSE)</f>
        <v>653</v>
      </c>
      <c r="E15" s="35">
        <f>VLOOKUP(V15,[1]Sheet1!$A$765:$U$779,5,FALSE)/100</f>
        <v>2.1866523791983391E-2</v>
      </c>
      <c r="F15" s="56" t="e">
        <f>VLOOKUP(V15,[1]Sheet1!$A$765:$U$779,6,FALSE)</f>
        <v>#REF!</v>
      </c>
      <c r="G15" s="33" t="e">
        <f>VLOOKUP(V15,[1]Sheet1!$A$765:$U$779,7,FALSE)/100</f>
        <v>#REF!</v>
      </c>
      <c r="H15" s="36" t="e">
        <f>VLOOKUP(V15,[1]Sheet1!$A$765:$U$779,8,FALSE)</f>
        <v>#REF!</v>
      </c>
      <c r="I15" s="35" t="e">
        <f>VLOOKUP(V15,[1]Sheet1!$A$765:$U$779,9,FALSE)/100</f>
        <v>#REF!</v>
      </c>
      <c r="J15" s="56" t="e">
        <f>VLOOKUP(V15,[1]Sheet1!$A$765:$U$779,10,FALSE)</f>
        <v>#REF!</v>
      </c>
      <c r="K15" s="33" t="e">
        <f>VLOOKUP(V15,[1]Sheet1!$A$765:$U$779,11,FALSE)/100</f>
        <v>#REF!</v>
      </c>
      <c r="L15" s="36" t="e">
        <f>VLOOKUP(V15,[1]Sheet1!$A$765:$U$779,12,FALSE)</f>
        <v>#REF!</v>
      </c>
      <c r="M15" s="35" t="e">
        <f>VLOOKUP(V15,[1]Sheet1!$A$765:$U$779,13,FALSE)/100</f>
        <v>#REF!</v>
      </c>
      <c r="N15" s="56" t="e">
        <f>VLOOKUP(V15,[1]Sheet1!$A$765:$U$779,14,FALSE)</f>
        <v>#REF!</v>
      </c>
      <c r="O15" s="33" t="e">
        <f>VLOOKUP(V15,[1]Sheet1!$A$765:$U$779,15,FALSE)/100</f>
        <v>#REF!</v>
      </c>
      <c r="P15" s="36" t="e">
        <f>VLOOKUP(V15,[1]Sheet1!$A$765:$U$779,16,FALSE)</f>
        <v>#REF!</v>
      </c>
      <c r="Q15" s="35" t="e">
        <f>VLOOKUP(V15,[1]Sheet1!$A$765:$U$779,17,FALSE)/100</f>
        <v>#REF!</v>
      </c>
      <c r="R15" s="56" t="e">
        <f>VLOOKUP(V15,[1]Sheet1!$A$765:$U$779,18,FALSE)</f>
        <v>#REF!</v>
      </c>
      <c r="S15" s="33" t="e">
        <f>VLOOKUP(V15,[1]Sheet1!$A$765:$U$779,19,FALSE)/100</f>
        <v>#REF!</v>
      </c>
      <c r="T15" s="36" t="e">
        <f>VLOOKUP(V15,[1]Sheet1!$A$765:$U$779,20,FALSE)</f>
        <v>#REF!</v>
      </c>
      <c r="U15" s="35" t="e">
        <f>VLOOKUP(V15,[1]Sheet1!$A$765:$U$779,21,FALSE)/100</f>
        <v>#REF!</v>
      </c>
      <c r="V15" s="67" t="s">
        <v>188</v>
      </c>
    </row>
    <row r="16" spans="1:22" ht="15.75" thickBot="1" x14ac:dyDescent="0.3">
      <c r="A16" s="66" t="s">
        <v>113</v>
      </c>
      <c r="B16" s="57">
        <f>VLOOKUP(V16,[1]Sheet1!$A$765:$U$779,2,FALSE)</f>
        <v>998</v>
      </c>
      <c r="C16" s="43">
        <f>VLOOKUP(V16,[1]Sheet1!$A$765:$U$779,3,FALSE)/100</f>
        <v>3.3419281384991464E-2</v>
      </c>
      <c r="D16" s="57">
        <f>VLOOKUP(V16,[1]Sheet1!$A$765:$U$779,4,FALSE)</f>
        <v>998</v>
      </c>
      <c r="E16" s="42">
        <f>VLOOKUP(V16,[1]Sheet1!$A$765:$U$779,5,FALSE)/100</f>
        <v>3.3419281384991464E-2</v>
      </c>
      <c r="F16" s="58" t="e">
        <f>VLOOKUP(V16,[1]Sheet1!$A$765:$U$779,6,FALSE)</f>
        <v>#REF!</v>
      </c>
      <c r="G16" s="43" t="e">
        <f>VLOOKUP(V16,[1]Sheet1!$A$765:$U$779,7,FALSE)/100</f>
        <v>#REF!</v>
      </c>
      <c r="H16" s="57" t="e">
        <f>VLOOKUP(V16,[1]Sheet1!$A$765:$U$779,8,FALSE)</f>
        <v>#REF!</v>
      </c>
      <c r="I16" s="42" t="e">
        <f>VLOOKUP(V16,[1]Sheet1!$A$765:$U$779,9,FALSE)/100</f>
        <v>#REF!</v>
      </c>
      <c r="J16" s="58" t="e">
        <f>VLOOKUP(V16,[1]Sheet1!$A$765:$U$779,10,FALSE)</f>
        <v>#REF!</v>
      </c>
      <c r="K16" s="43" t="e">
        <f>VLOOKUP(V16,[1]Sheet1!$A$765:$U$779,11,FALSE)/100</f>
        <v>#REF!</v>
      </c>
      <c r="L16" s="57" t="e">
        <f>VLOOKUP(V16,[1]Sheet1!$A$765:$U$779,12,FALSE)</f>
        <v>#REF!</v>
      </c>
      <c r="M16" s="42" t="e">
        <f>VLOOKUP(V16,[1]Sheet1!$A$765:$U$779,13,FALSE)/100</f>
        <v>#REF!</v>
      </c>
      <c r="N16" s="58" t="e">
        <f>VLOOKUP(V16,[1]Sheet1!$A$765:$U$779,14,FALSE)</f>
        <v>#REF!</v>
      </c>
      <c r="O16" s="43" t="e">
        <f>VLOOKUP(V16,[1]Sheet1!$A$765:$U$779,15,FALSE)/100</f>
        <v>#REF!</v>
      </c>
      <c r="P16" s="57" t="e">
        <f>VLOOKUP(V16,[1]Sheet1!$A$765:$U$779,16,FALSE)</f>
        <v>#REF!</v>
      </c>
      <c r="Q16" s="42" t="e">
        <f>VLOOKUP(V16,[1]Sheet1!$A$765:$U$779,17,FALSE)/100</f>
        <v>#REF!</v>
      </c>
      <c r="R16" s="58" t="e">
        <f>VLOOKUP(V16,[1]Sheet1!$A$765:$U$779,18,FALSE)</f>
        <v>#REF!</v>
      </c>
      <c r="S16" s="43" t="e">
        <f>VLOOKUP(V16,[1]Sheet1!$A$765:$U$779,19,FALSE)/100</f>
        <v>#REF!</v>
      </c>
      <c r="T16" s="57" t="e">
        <f>VLOOKUP(V16,[1]Sheet1!$A$765:$U$779,20,FALSE)</f>
        <v>#REF!</v>
      </c>
      <c r="U16" s="42" t="e">
        <f>VLOOKUP(V16,[1]Sheet1!$A$765:$U$779,21,FALSE)/100</f>
        <v>#REF!</v>
      </c>
      <c r="V16" s="67" t="s">
        <v>189</v>
      </c>
    </row>
    <row r="17" spans="1:22" ht="25.15" customHeight="1" thickBot="1" x14ac:dyDescent="0.3">
      <c r="A17" s="34" t="s">
        <v>114</v>
      </c>
      <c r="B17" s="59" t="e">
        <f>SUM(B12:B16)</f>
        <v>#N/A</v>
      </c>
      <c r="C17" s="44" t="e">
        <f>SUM(C12:C16)</f>
        <v>#N/A</v>
      </c>
      <c r="D17" s="60" t="e">
        <f t="shared" ref="D17:U17" si="1">SUM(D12:D16)</f>
        <v>#N/A</v>
      </c>
      <c r="E17" s="45" t="e">
        <f t="shared" si="1"/>
        <v>#N/A</v>
      </c>
      <c r="F17" s="59" t="e">
        <f t="shared" si="1"/>
        <v>#N/A</v>
      </c>
      <c r="G17" s="44" t="e">
        <f t="shared" si="1"/>
        <v>#N/A</v>
      </c>
      <c r="H17" s="60" t="e">
        <f t="shared" si="1"/>
        <v>#N/A</v>
      </c>
      <c r="I17" s="45" t="e">
        <f t="shared" si="1"/>
        <v>#N/A</v>
      </c>
      <c r="J17" s="59" t="e">
        <f t="shared" si="1"/>
        <v>#N/A</v>
      </c>
      <c r="K17" s="44" t="e">
        <f t="shared" si="1"/>
        <v>#N/A</v>
      </c>
      <c r="L17" s="60" t="e">
        <f t="shared" si="1"/>
        <v>#N/A</v>
      </c>
      <c r="M17" s="45" t="e">
        <f t="shared" si="1"/>
        <v>#N/A</v>
      </c>
      <c r="N17" s="59" t="e">
        <f t="shared" si="1"/>
        <v>#N/A</v>
      </c>
      <c r="O17" s="44" t="e">
        <f t="shared" si="1"/>
        <v>#N/A</v>
      </c>
      <c r="P17" s="60" t="e">
        <f t="shared" si="1"/>
        <v>#N/A</v>
      </c>
      <c r="Q17" s="45" t="e">
        <f t="shared" si="1"/>
        <v>#N/A</v>
      </c>
      <c r="R17" s="59" t="e">
        <f t="shared" si="1"/>
        <v>#N/A</v>
      </c>
      <c r="S17" s="44" t="e">
        <f t="shared" si="1"/>
        <v>#N/A</v>
      </c>
      <c r="T17" s="60" t="e">
        <f t="shared" si="1"/>
        <v>#N/A</v>
      </c>
      <c r="U17" s="45" t="e">
        <f t="shared" si="1"/>
        <v>#N/A</v>
      </c>
      <c r="V17" s="69"/>
    </row>
    <row r="18" spans="1:22" x14ac:dyDescent="0.25">
      <c r="A18" s="64" t="s">
        <v>115</v>
      </c>
      <c r="B18" s="54">
        <f>VLOOKUP(V18,[1]Sheet1!$A$765:$U$779,2,FALSE)</f>
        <v>25</v>
      </c>
      <c r="C18" s="41">
        <f>VLOOKUP(V18,[1]Sheet1!$A$765:$U$779,3,FALSE)/100</f>
        <v>8.3715634731942531E-4</v>
      </c>
      <c r="D18" s="54">
        <f>VLOOKUP(V18,[1]Sheet1!$A$765:$U$779,4,FALSE)</f>
        <v>25</v>
      </c>
      <c r="E18" s="40">
        <f>VLOOKUP(V18,[1]Sheet1!$A$765:$U$779,5,FALSE)/100</f>
        <v>8.3715634731942531E-4</v>
      </c>
      <c r="F18" s="55" t="e">
        <f>VLOOKUP(V18,[1]Sheet1!$A$765:$U$779,6,FALSE)</f>
        <v>#REF!</v>
      </c>
      <c r="G18" s="41" t="e">
        <f>VLOOKUP(V18,[1]Sheet1!$A$765:$U$779,7,FALSE)/100</f>
        <v>#REF!</v>
      </c>
      <c r="H18" s="54" t="e">
        <f>VLOOKUP(V18,[1]Sheet1!$A$765:$U$779,8,FALSE)</f>
        <v>#REF!</v>
      </c>
      <c r="I18" s="40" t="e">
        <f>VLOOKUP(V18,[1]Sheet1!$A$765:$U$779,9,FALSE)/100</f>
        <v>#REF!</v>
      </c>
      <c r="J18" s="55" t="e">
        <f>VLOOKUP(V18,[1]Sheet1!$A$765:$U$779,10,FALSE)</f>
        <v>#REF!</v>
      </c>
      <c r="K18" s="41" t="e">
        <f>VLOOKUP(V18,[1]Sheet1!$A$765:$U$779,11,FALSE)/100</f>
        <v>#REF!</v>
      </c>
      <c r="L18" s="54" t="e">
        <f>VLOOKUP(V18,[1]Sheet1!$A$765:$U$779,12,FALSE)</f>
        <v>#REF!</v>
      </c>
      <c r="M18" s="40" t="e">
        <f>VLOOKUP(V18,[1]Sheet1!$A$765:$U$779,13,FALSE)/100</f>
        <v>#REF!</v>
      </c>
      <c r="N18" s="55" t="e">
        <f>VLOOKUP(V18,[1]Sheet1!$A$765:$U$779,14,FALSE)</f>
        <v>#REF!</v>
      </c>
      <c r="O18" s="41" t="e">
        <f>VLOOKUP(V18,[1]Sheet1!$A$765:$U$779,15,FALSE)/100</f>
        <v>#REF!</v>
      </c>
      <c r="P18" s="54" t="e">
        <f>VLOOKUP(V18,[1]Sheet1!$A$765:$U$779,16,FALSE)</f>
        <v>#REF!</v>
      </c>
      <c r="Q18" s="40" t="e">
        <f>VLOOKUP(V18,[1]Sheet1!$A$765:$U$779,17,FALSE)/100</f>
        <v>#REF!</v>
      </c>
      <c r="R18" s="55" t="e">
        <f>VLOOKUP(V18,[1]Sheet1!$A$765:$U$779,18,FALSE)</f>
        <v>#REF!</v>
      </c>
      <c r="S18" s="41" t="e">
        <f>VLOOKUP(V18,[1]Sheet1!$A$765:$U$779,19,FALSE)/100</f>
        <v>#REF!</v>
      </c>
      <c r="T18" s="54" t="e">
        <f>VLOOKUP(V18,[1]Sheet1!$A$765:$U$779,20,FALSE)</f>
        <v>#REF!</v>
      </c>
      <c r="U18" s="40" t="e">
        <f>VLOOKUP(V18,[1]Sheet1!$A$765:$U$779,21,FALSE)/100</f>
        <v>#REF!</v>
      </c>
      <c r="V18" s="67" t="s">
        <v>190</v>
      </c>
    </row>
    <row r="19" spans="1:22" x14ac:dyDescent="0.25">
      <c r="A19" s="65" t="s">
        <v>116</v>
      </c>
      <c r="B19" s="36" t="e">
        <f>VLOOKUP(V19,[1]Sheet1!$A$765:$U$779,2,FALSE)</f>
        <v>#N/A</v>
      </c>
      <c r="C19" s="33" t="e">
        <f>VLOOKUP(V19,[1]Sheet1!$A$765:$U$779,3,FALSE)/100</f>
        <v>#N/A</v>
      </c>
      <c r="D19" s="36" t="e">
        <f>VLOOKUP(V19,[1]Sheet1!$A$765:$U$779,4,FALSE)</f>
        <v>#N/A</v>
      </c>
      <c r="E19" s="35" t="e">
        <f>VLOOKUP(V19,[1]Sheet1!$A$765:$U$779,5,FALSE)/100</f>
        <v>#N/A</v>
      </c>
      <c r="F19" s="56" t="e">
        <f>VLOOKUP(V19,[1]Sheet1!$A$765:$U$779,6,FALSE)</f>
        <v>#N/A</v>
      </c>
      <c r="G19" s="33" t="e">
        <f>VLOOKUP(V19,[1]Sheet1!$A$765:$U$779,7,FALSE)/100</f>
        <v>#N/A</v>
      </c>
      <c r="H19" s="36" t="e">
        <f>VLOOKUP(V19,[1]Sheet1!$A$765:$U$779,8,FALSE)</f>
        <v>#N/A</v>
      </c>
      <c r="I19" s="35" t="e">
        <f>VLOOKUP(V19,[1]Sheet1!$A$765:$U$779,9,FALSE)/100</f>
        <v>#N/A</v>
      </c>
      <c r="J19" s="56" t="e">
        <f>VLOOKUP(V19,[1]Sheet1!$A$765:$U$779,10,FALSE)</f>
        <v>#N/A</v>
      </c>
      <c r="K19" s="33" t="e">
        <f>VLOOKUP(V19,[1]Sheet1!$A$765:$U$779,11,FALSE)/100</f>
        <v>#N/A</v>
      </c>
      <c r="L19" s="36" t="e">
        <f>VLOOKUP(V19,[1]Sheet1!$A$765:$U$779,12,FALSE)</f>
        <v>#N/A</v>
      </c>
      <c r="M19" s="35" t="e">
        <f>VLOOKUP(V19,[1]Sheet1!$A$765:$U$779,13,FALSE)/100</f>
        <v>#N/A</v>
      </c>
      <c r="N19" s="56" t="e">
        <f>VLOOKUP(V19,[1]Sheet1!$A$765:$U$779,14,FALSE)</f>
        <v>#N/A</v>
      </c>
      <c r="O19" s="33" t="e">
        <f>VLOOKUP(V19,[1]Sheet1!$A$765:$U$779,15,FALSE)/100</f>
        <v>#N/A</v>
      </c>
      <c r="P19" s="36" t="e">
        <f>VLOOKUP(V19,[1]Sheet1!$A$765:$U$779,16,FALSE)</f>
        <v>#N/A</v>
      </c>
      <c r="Q19" s="35" t="e">
        <f>VLOOKUP(V19,[1]Sheet1!$A$765:$U$779,17,FALSE)/100</f>
        <v>#N/A</v>
      </c>
      <c r="R19" s="56" t="e">
        <f>VLOOKUP(V19,[1]Sheet1!$A$765:$U$779,18,FALSE)</f>
        <v>#N/A</v>
      </c>
      <c r="S19" s="33" t="e">
        <f>VLOOKUP(V19,[1]Sheet1!$A$765:$U$779,19,FALSE)/100</f>
        <v>#N/A</v>
      </c>
      <c r="T19" s="36" t="e">
        <f>VLOOKUP(V19,[1]Sheet1!$A$765:$U$779,20,FALSE)</f>
        <v>#N/A</v>
      </c>
      <c r="U19" s="35" t="e">
        <f>VLOOKUP(V19,[1]Sheet1!$A$765:$U$779,21,FALSE)/100</f>
        <v>#N/A</v>
      </c>
      <c r="V19" s="67" t="s">
        <v>191</v>
      </c>
    </row>
    <row r="20" spans="1:22" ht="15.75" thickBot="1" x14ac:dyDescent="0.3">
      <c r="A20" s="66" t="s">
        <v>38</v>
      </c>
      <c r="B20" s="57">
        <f>VLOOKUP(V20,[1]Sheet1!$A$765:$U$779,2,FALSE)</f>
        <v>8358</v>
      </c>
      <c r="C20" s="43">
        <f>VLOOKUP(V20,[1]Sheet1!$A$765:$U$779,3,FALSE)/100</f>
        <v>0.2798781100358303</v>
      </c>
      <c r="D20" s="57">
        <f>VLOOKUP(V20,[1]Sheet1!$A$765:$U$779,4,FALSE)</f>
        <v>8358</v>
      </c>
      <c r="E20" s="42">
        <f>VLOOKUP(V20,[1]Sheet1!$A$765:$U$779,5,FALSE)/100</f>
        <v>0.2798781100358303</v>
      </c>
      <c r="F20" s="58" t="e">
        <f>VLOOKUP(V20,[1]Sheet1!$A$765:$U$779,6,FALSE)</f>
        <v>#REF!</v>
      </c>
      <c r="G20" s="43" t="e">
        <f>VLOOKUP(V20,[1]Sheet1!$A$765:$U$779,7,FALSE)/100</f>
        <v>#REF!</v>
      </c>
      <c r="H20" s="57" t="e">
        <f>VLOOKUP(V20,[1]Sheet1!$A$765:$U$779,8,FALSE)</f>
        <v>#REF!</v>
      </c>
      <c r="I20" s="42" t="e">
        <f>VLOOKUP(V20,[1]Sheet1!$A$765:$U$779,9,FALSE)/100</f>
        <v>#REF!</v>
      </c>
      <c r="J20" s="58" t="e">
        <f>VLOOKUP(V20,[1]Sheet1!$A$765:$U$779,10,FALSE)</f>
        <v>#REF!</v>
      </c>
      <c r="K20" s="43" t="e">
        <f>VLOOKUP(V20,[1]Sheet1!$A$765:$U$779,11,FALSE)/100</f>
        <v>#REF!</v>
      </c>
      <c r="L20" s="57" t="e">
        <f>VLOOKUP(V20,[1]Sheet1!$A$765:$U$779,12,FALSE)</f>
        <v>#REF!</v>
      </c>
      <c r="M20" s="42" t="e">
        <f>VLOOKUP(V20,[1]Sheet1!$A$765:$U$779,13,FALSE)/100</f>
        <v>#REF!</v>
      </c>
      <c r="N20" s="58" t="e">
        <f>VLOOKUP(V20,[1]Sheet1!$A$765:$U$779,14,FALSE)</f>
        <v>#REF!</v>
      </c>
      <c r="O20" s="43" t="e">
        <f>VLOOKUP(V20,[1]Sheet1!$A$765:$U$779,15,FALSE)/100</f>
        <v>#REF!</v>
      </c>
      <c r="P20" s="57" t="e">
        <f>VLOOKUP(V20,[1]Sheet1!$A$765:$U$779,16,FALSE)</f>
        <v>#REF!</v>
      </c>
      <c r="Q20" s="42" t="e">
        <f>VLOOKUP(V20,[1]Sheet1!$A$765:$U$779,17,FALSE)/100</f>
        <v>#REF!</v>
      </c>
      <c r="R20" s="58" t="e">
        <f>VLOOKUP(V20,[1]Sheet1!$A$765:$U$779,18,FALSE)</f>
        <v>#REF!</v>
      </c>
      <c r="S20" s="43" t="e">
        <f>VLOOKUP(V20,[1]Sheet1!$A$765:$U$779,19,FALSE)/100</f>
        <v>#REF!</v>
      </c>
      <c r="T20" s="57" t="e">
        <f>VLOOKUP(V20,[1]Sheet1!$A$765:$U$779,20,FALSE)</f>
        <v>#REF!</v>
      </c>
      <c r="U20" s="42" t="e">
        <f>VLOOKUP(V20,[1]Sheet1!$A$765:$U$779,21,FALSE)/100</f>
        <v>#REF!</v>
      </c>
      <c r="V20" s="67" t="s">
        <v>192</v>
      </c>
    </row>
    <row r="21" spans="1:22" ht="25.15" customHeight="1" thickBot="1" x14ac:dyDescent="0.3">
      <c r="A21" s="37" t="s">
        <v>117</v>
      </c>
      <c r="B21" s="61">
        <f>VLOOKUP(V21,[1]Sheet1!$A$765:$U$779,2,FALSE)</f>
        <v>29863</v>
      </c>
      <c r="C21" s="46">
        <f>VLOOKUP(V21,[1]Sheet1!$A$765:$U$779,3,FALSE)/100</f>
        <v>1</v>
      </c>
      <c r="D21" s="62">
        <f>VLOOKUP(V21,[1]Sheet1!$A$765:$U$779,4,FALSE)</f>
        <v>29863</v>
      </c>
      <c r="E21" s="47">
        <f>VLOOKUP(V21,[1]Sheet1!$A$765:$U$779,5,FALSE)/100</f>
        <v>1</v>
      </c>
      <c r="F21" s="61" t="e">
        <f>VLOOKUP(V21,[1]Sheet1!$A$765:$U$779,6,FALSE)</f>
        <v>#REF!</v>
      </c>
      <c r="G21" s="46" t="e">
        <f>VLOOKUP(V21,[1]Sheet1!$A$765:$U$779,7,FALSE)/100</f>
        <v>#REF!</v>
      </c>
      <c r="H21" s="62" t="e">
        <f>VLOOKUP(V21,[1]Sheet1!$A$765:$U$779,8,FALSE)</f>
        <v>#REF!</v>
      </c>
      <c r="I21" s="47" t="e">
        <f>VLOOKUP(V21,[1]Sheet1!$A$765:$U$779,9,FALSE)/100</f>
        <v>#REF!</v>
      </c>
      <c r="J21" s="61" t="e">
        <f>VLOOKUP(V21,[1]Sheet1!$A$765:$U$779,10,FALSE)</f>
        <v>#REF!</v>
      </c>
      <c r="K21" s="46" t="e">
        <f>VLOOKUP(V21,[1]Sheet1!$A$765:$U$779,11,FALSE)/100</f>
        <v>#REF!</v>
      </c>
      <c r="L21" s="62" t="e">
        <f>VLOOKUP(V21,[1]Sheet1!$A$765:$U$779,12,FALSE)</f>
        <v>#REF!</v>
      </c>
      <c r="M21" s="47" t="e">
        <f>VLOOKUP(V21,[1]Sheet1!$A$765:$U$779,13,FALSE)/100</f>
        <v>#REF!</v>
      </c>
      <c r="N21" s="61" t="e">
        <f>VLOOKUP(V21,[1]Sheet1!$A$765:$U$779,14,FALSE)</f>
        <v>#REF!</v>
      </c>
      <c r="O21" s="46" t="e">
        <f>VLOOKUP(V21,[1]Sheet1!$A$765:$U$779,15,FALSE)/100</f>
        <v>#REF!</v>
      </c>
      <c r="P21" s="62" t="e">
        <f>VLOOKUP(V21,[1]Sheet1!$A$765:$U$779,16,FALSE)</f>
        <v>#REF!</v>
      </c>
      <c r="Q21" s="47" t="e">
        <f>VLOOKUP(V21,[1]Sheet1!$A$765:$U$779,17,FALSE)/100</f>
        <v>#REF!</v>
      </c>
      <c r="R21" s="61" t="e">
        <f>VLOOKUP(V21,[1]Sheet1!$A$765:$U$779,18,FALSE)</f>
        <v>#REF!</v>
      </c>
      <c r="S21" s="46" t="e">
        <f>VLOOKUP(V21,[1]Sheet1!$A$765:$U$779,19,FALSE)/100</f>
        <v>#REF!</v>
      </c>
      <c r="T21" s="62" t="e">
        <f>VLOOKUP(V21,[1]Sheet1!$A$765:$U$779,20,FALSE)</f>
        <v>#REF!</v>
      </c>
      <c r="U21" s="47" t="e">
        <f>VLOOKUP(V21,[1]Sheet1!$A$765:$U$779,21,FALSE)/100</f>
        <v>#REF!</v>
      </c>
      <c r="V21" s="68" t="s">
        <v>52</v>
      </c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>
    <tabColor rgb="FF00B050"/>
    <pageSetUpPr fitToPage="1"/>
  </sheetPr>
  <dimension ref="B1:AB733"/>
  <sheetViews>
    <sheetView zoomScale="80" zoomScaleNormal="80" workbookViewId="0">
      <selection activeCell="C8" sqref="C8:X33"/>
    </sheetView>
  </sheetViews>
  <sheetFormatPr defaultColWidth="11.42578125" defaultRowHeight="15" x14ac:dyDescent="0.25"/>
  <cols>
    <col min="1" max="1" width="2.7109375" style="81" customWidth="1"/>
    <col min="2" max="2" width="15.7109375" style="63" customWidth="1"/>
    <col min="3" max="24" width="12.7109375" style="63" customWidth="1"/>
    <col min="25" max="25" width="11.42578125" style="269"/>
    <col min="26" max="16384" width="11.42578125" style="81"/>
  </cols>
  <sheetData>
    <row r="1" spans="2:24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2:24" ht="24.95" customHeight="1" thickTop="1" thickBot="1" x14ac:dyDescent="0.3">
      <c r="B2" s="287" t="s">
        <v>285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9"/>
    </row>
    <row r="3" spans="2:24" ht="24.95" customHeight="1" thickTop="1" thickBot="1" x14ac:dyDescent="0.3">
      <c r="B3" s="290" t="s">
        <v>216</v>
      </c>
      <c r="C3" s="301" t="s">
        <v>35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11"/>
      <c r="W3" s="302" t="s">
        <v>31</v>
      </c>
      <c r="X3" s="303"/>
    </row>
    <row r="4" spans="2:24" ht="24.95" customHeight="1" thickTop="1" thickBot="1" x14ac:dyDescent="0.3">
      <c r="B4" s="291"/>
      <c r="C4" s="314" t="s">
        <v>36</v>
      </c>
      <c r="D4" s="315"/>
      <c r="E4" s="315"/>
      <c r="F4" s="315"/>
      <c r="G4" s="315"/>
      <c r="H4" s="315"/>
      <c r="I4" s="315"/>
      <c r="J4" s="315"/>
      <c r="K4" s="315"/>
      <c r="L4" s="316"/>
      <c r="M4" s="314" t="s">
        <v>37</v>
      </c>
      <c r="N4" s="315"/>
      <c r="O4" s="315"/>
      <c r="P4" s="315"/>
      <c r="Q4" s="315"/>
      <c r="R4" s="315"/>
      <c r="S4" s="315"/>
      <c r="T4" s="315"/>
      <c r="U4" s="315"/>
      <c r="V4" s="316"/>
      <c r="W4" s="312"/>
      <c r="X4" s="313"/>
    </row>
    <row r="5" spans="2:24" ht="24.95" customHeight="1" thickTop="1" thickBot="1" x14ac:dyDescent="0.3">
      <c r="B5" s="291"/>
      <c r="C5" s="314" t="s">
        <v>81</v>
      </c>
      <c r="D5" s="321"/>
      <c r="E5" s="321"/>
      <c r="F5" s="321"/>
      <c r="G5" s="321"/>
      <c r="H5" s="321"/>
      <c r="I5" s="321"/>
      <c r="J5" s="322"/>
      <c r="K5" s="317" t="s">
        <v>31</v>
      </c>
      <c r="L5" s="318"/>
      <c r="M5" s="314" t="s">
        <v>81</v>
      </c>
      <c r="N5" s="321"/>
      <c r="O5" s="321"/>
      <c r="P5" s="321"/>
      <c r="Q5" s="321"/>
      <c r="R5" s="321"/>
      <c r="S5" s="321"/>
      <c r="T5" s="322"/>
      <c r="U5" s="317" t="s">
        <v>31</v>
      </c>
      <c r="V5" s="318"/>
      <c r="W5" s="312"/>
      <c r="X5" s="313"/>
    </row>
    <row r="6" spans="2:24" ht="24.95" customHeight="1" thickTop="1" x14ac:dyDescent="0.25">
      <c r="B6" s="328"/>
      <c r="C6" s="327" t="s">
        <v>33</v>
      </c>
      <c r="D6" s="324"/>
      <c r="E6" s="323" t="s">
        <v>193</v>
      </c>
      <c r="F6" s="324"/>
      <c r="G6" s="323" t="s">
        <v>51</v>
      </c>
      <c r="H6" s="324"/>
      <c r="I6" s="325" t="s">
        <v>34</v>
      </c>
      <c r="J6" s="326"/>
      <c r="K6" s="319"/>
      <c r="L6" s="320"/>
      <c r="M6" s="327" t="s">
        <v>33</v>
      </c>
      <c r="N6" s="324"/>
      <c r="O6" s="323" t="s">
        <v>193</v>
      </c>
      <c r="P6" s="324"/>
      <c r="Q6" s="323" t="s">
        <v>51</v>
      </c>
      <c r="R6" s="324"/>
      <c r="S6" s="325" t="s">
        <v>34</v>
      </c>
      <c r="T6" s="326"/>
      <c r="U6" s="319"/>
      <c r="V6" s="320"/>
      <c r="W6" s="304"/>
      <c r="X6" s="305"/>
    </row>
    <row r="7" spans="2:24" ht="24.95" customHeight="1" thickBot="1" x14ac:dyDescent="0.3">
      <c r="B7" s="329"/>
      <c r="C7" s="251" t="s">
        <v>4</v>
      </c>
      <c r="D7" s="252" t="s">
        <v>5</v>
      </c>
      <c r="E7" s="253" t="s">
        <v>4</v>
      </c>
      <c r="F7" s="252" t="s">
        <v>5</v>
      </c>
      <c r="G7" s="253" t="s">
        <v>4</v>
      </c>
      <c r="H7" s="252" t="s">
        <v>5</v>
      </c>
      <c r="I7" s="253" t="s">
        <v>4</v>
      </c>
      <c r="J7" s="134" t="s">
        <v>5</v>
      </c>
      <c r="K7" s="251" t="s">
        <v>4</v>
      </c>
      <c r="L7" s="254" t="s">
        <v>5</v>
      </c>
      <c r="M7" s="251" t="s">
        <v>4</v>
      </c>
      <c r="N7" s="252" t="s">
        <v>5</v>
      </c>
      <c r="O7" s="253" t="s">
        <v>4</v>
      </c>
      <c r="P7" s="252" t="s">
        <v>5</v>
      </c>
      <c r="Q7" s="253" t="s">
        <v>4</v>
      </c>
      <c r="R7" s="252" t="s">
        <v>5</v>
      </c>
      <c r="S7" s="253" t="s">
        <v>4</v>
      </c>
      <c r="T7" s="134" t="s">
        <v>5</v>
      </c>
      <c r="U7" s="251" t="s">
        <v>4</v>
      </c>
      <c r="V7" s="254" t="s">
        <v>5</v>
      </c>
      <c r="W7" s="251" t="s">
        <v>4</v>
      </c>
      <c r="X7" s="254" t="s">
        <v>5</v>
      </c>
    </row>
    <row r="8" spans="2:24" ht="21.95" customHeight="1" thickTop="1" x14ac:dyDescent="0.25">
      <c r="B8" s="86" t="s">
        <v>6</v>
      </c>
      <c r="C8" s="87">
        <v>19</v>
      </c>
      <c r="D8" s="122">
        <v>3.2837884548911167E-3</v>
      </c>
      <c r="E8" s="89">
        <v>57</v>
      </c>
      <c r="F8" s="122">
        <v>9.8513653646733496E-3</v>
      </c>
      <c r="G8" s="89">
        <v>8</v>
      </c>
      <c r="H8" s="122">
        <v>1.3826477704804701E-3</v>
      </c>
      <c r="I8" s="89">
        <v>0</v>
      </c>
      <c r="J8" s="123">
        <v>0</v>
      </c>
      <c r="K8" s="232">
        <v>84</v>
      </c>
      <c r="L8" s="124">
        <v>5.6899004267425323E-3</v>
      </c>
      <c r="M8" s="87">
        <v>49</v>
      </c>
      <c r="N8" s="125">
        <v>8.4687175941928795E-3</v>
      </c>
      <c r="O8" s="89">
        <v>142</v>
      </c>
      <c r="P8" s="125">
        <v>2.4541997926028344E-2</v>
      </c>
      <c r="Q8" s="89">
        <v>11</v>
      </c>
      <c r="R8" s="125">
        <v>1.9011406844106464E-3</v>
      </c>
      <c r="S8" s="89">
        <v>0</v>
      </c>
      <c r="T8" s="123">
        <v>0</v>
      </c>
      <c r="U8" s="232">
        <v>202</v>
      </c>
      <c r="V8" s="126">
        <v>1.2482234443551876E-2</v>
      </c>
      <c r="W8" s="108">
        <v>286</v>
      </c>
      <c r="X8" s="126">
        <v>9.2419052543139656E-3</v>
      </c>
    </row>
    <row r="9" spans="2:24" ht="21.95" customHeight="1" x14ac:dyDescent="0.25">
      <c r="B9" s="86" t="s">
        <v>7</v>
      </c>
      <c r="C9" s="87">
        <v>19</v>
      </c>
      <c r="D9" s="122">
        <v>3.2837884548911167E-3</v>
      </c>
      <c r="E9" s="89">
        <v>30</v>
      </c>
      <c r="F9" s="122">
        <v>5.1849291393017633E-3</v>
      </c>
      <c r="G9" s="89">
        <v>1</v>
      </c>
      <c r="H9" s="122">
        <v>1.7283097131005876E-4</v>
      </c>
      <c r="I9" s="89">
        <v>0</v>
      </c>
      <c r="J9" s="123">
        <v>0</v>
      </c>
      <c r="K9" s="108">
        <v>50</v>
      </c>
      <c r="L9" s="124">
        <v>3.3868454921086501E-3</v>
      </c>
      <c r="M9" s="87">
        <v>43</v>
      </c>
      <c r="N9" s="125">
        <v>7.4317317663325265E-3</v>
      </c>
      <c r="O9" s="89">
        <v>107</v>
      </c>
      <c r="P9" s="125">
        <v>1.8492913930176286E-2</v>
      </c>
      <c r="Q9" s="89">
        <v>6</v>
      </c>
      <c r="R9" s="125">
        <v>1.0369858278603526E-3</v>
      </c>
      <c r="S9" s="89">
        <v>0</v>
      </c>
      <c r="T9" s="123">
        <v>0</v>
      </c>
      <c r="U9" s="108">
        <v>156</v>
      </c>
      <c r="V9" s="126">
        <v>9.6397454118519431E-3</v>
      </c>
      <c r="W9" s="108">
        <v>206</v>
      </c>
      <c r="X9" s="126">
        <v>6.6567569314289407E-3</v>
      </c>
    </row>
    <row r="10" spans="2:24" ht="21.95" customHeight="1" x14ac:dyDescent="0.25">
      <c r="B10" s="86" t="s">
        <v>8</v>
      </c>
      <c r="C10" s="87">
        <v>17</v>
      </c>
      <c r="D10" s="122">
        <v>2.9381265122709992E-3</v>
      </c>
      <c r="E10" s="89">
        <v>25</v>
      </c>
      <c r="F10" s="122">
        <v>4.3207742827514693E-3</v>
      </c>
      <c r="G10" s="89">
        <v>2</v>
      </c>
      <c r="H10" s="122">
        <v>3.4566194262011752E-4</v>
      </c>
      <c r="I10" s="89">
        <v>0</v>
      </c>
      <c r="J10" s="123">
        <v>0</v>
      </c>
      <c r="K10" s="108">
        <v>44</v>
      </c>
      <c r="L10" s="124">
        <v>2.9804240330556118E-3</v>
      </c>
      <c r="M10" s="87">
        <v>31</v>
      </c>
      <c r="N10" s="125">
        <v>5.3577601106118214E-3</v>
      </c>
      <c r="O10" s="89">
        <v>117</v>
      </c>
      <c r="P10" s="125">
        <v>2.0221223643276876E-2</v>
      </c>
      <c r="Q10" s="89">
        <v>6</v>
      </c>
      <c r="R10" s="125">
        <v>1.0369858278603526E-3</v>
      </c>
      <c r="S10" s="89">
        <v>0</v>
      </c>
      <c r="T10" s="123">
        <v>0</v>
      </c>
      <c r="U10" s="108">
        <v>154</v>
      </c>
      <c r="V10" s="126">
        <v>9.5161589322128159E-3</v>
      </c>
      <c r="W10" s="108">
        <v>198</v>
      </c>
      <c r="X10" s="126">
        <v>6.3982420991404382E-3</v>
      </c>
    </row>
    <row r="11" spans="2:24" ht="21.95" customHeight="1" x14ac:dyDescent="0.25">
      <c r="B11" s="86" t="s">
        <v>9</v>
      </c>
      <c r="C11" s="87">
        <v>9</v>
      </c>
      <c r="D11" s="122">
        <v>1.5554787417905289E-3</v>
      </c>
      <c r="E11" s="89">
        <v>28</v>
      </c>
      <c r="F11" s="122">
        <v>4.8392671966816453E-3</v>
      </c>
      <c r="G11" s="89">
        <v>1</v>
      </c>
      <c r="H11" s="122">
        <v>1.7283097131005876E-4</v>
      </c>
      <c r="I11" s="89">
        <v>0</v>
      </c>
      <c r="J11" s="123">
        <v>0</v>
      </c>
      <c r="K11" s="108">
        <v>38</v>
      </c>
      <c r="L11" s="124">
        <v>2.5740025740025739E-3</v>
      </c>
      <c r="M11" s="87">
        <v>28</v>
      </c>
      <c r="N11" s="125">
        <v>4.8392671966816453E-3</v>
      </c>
      <c r="O11" s="89">
        <v>92</v>
      </c>
      <c r="P11" s="125">
        <v>1.5900449360525405E-2</v>
      </c>
      <c r="Q11" s="89">
        <v>4</v>
      </c>
      <c r="R11" s="125">
        <v>6.9132388524023505E-4</v>
      </c>
      <c r="S11" s="89">
        <v>0</v>
      </c>
      <c r="T11" s="123">
        <v>0</v>
      </c>
      <c r="U11" s="108">
        <v>124</v>
      </c>
      <c r="V11" s="126">
        <v>7.6623617376259034E-3</v>
      </c>
      <c r="W11" s="108">
        <v>162</v>
      </c>
      <c r="X11" s="126">
        <v>5.2349253538421766E-3</v>
      </c>
    </row>
    <row r="12" spans="2:24" ht="21.95" customHeight="1" x14ac:dyDescent="0.25">
      <c r="B12" s="86" t="s">
        <v>10</v>
      </c>
      <c r="C12" s="87">
        <v>20</v>
      </c>
      <c r="D12" s="122">
        <v>3.4566194262011752E-3</v>
      </c>
      <c r="E12" s="89">
        <v>24</v>
      </c>
      <c r="F12" s="122">
        <v>4.1479433114414103E-3</v>
      </c>
      <c r="G12" s="89">
        <v>0</v>
      </c>
      <c r="H12" s="122">
        <v>0</v>
      </c>
      <c r="I12" s="89">
        <v>0</v>
      </c>
      <c r="J12" s="123">
        <v>0</v>
      </c>
      <c r="K12" s="108">
        <v>44</v>
      </c>
      <c r="L12" s="124">
        <v>2.9804240330556118E-3</v>
      </c>
      <c r="M12" s="87">
        <v>30</v>
      </c>
      <c r="N12" s="125">
        <v>5.1849291393017633E-3</v>
      </c>
      <c r="O12" s="89">
        <v>94</v>
      </c>
      <c r="P12" s="125">
        <v>1.6246111303145523E-2</v>
      </c>
      <c r="Q12" s="89">
        <v>6</v>
      </c>
      <c r="R12" s="125">
        <v>1.0369858278603526E-3</v>
      </c>
      <c r="S12" s="89">
        <v>1</v>
      </c>
      <c r="T12" s="123">
        <v>1.7283097131005876E-4</v>
      </c>
      <c r="U12" s="108">
        <v>131</v>
      </c>
      <c r="V12" s="126">
        <v>8.0949144163628504E-3</v>
      </c>
      <c r="W12" s="108">
        <v>175</v>
      </c>
      <c r="X12" s="126">
        <v>5.6550119563109937E-3</v>
      </c>
    </row>
    <row r="13" spans="2:24" ht="21.95" customHeight="1" x14ac:dyDescent="0.25">
      <c r="B13" s="86" t="s">
        <v>11</v>
      </c>
      <c r="C13" s="87">
        <v>22</v>
      </c>
      <c r="D13" s="122">
        <v>3.8022813688212928E-3</v>
      </c>
      <c r="E13" s="89">
        <v>48</v>
      </c>
      <c r="F13" s="122">
        <v>8.2958866228828206E-3</v>
      </c>
      <c r="G13" s="89">
        <v>2</v>
      </c>
      <c r="H13" s="122">
        <v>3.4566194262011752E-4</v>
      </c>
      <c r="I13" s="89">
        <v>0</v>
      </c>
      <c r="J13" s="123">
        <v>0</v>
      </c>
      <c r="K13" s="108">
        <v>72</v>
      </c>
      <c r="L13" s="124">
        <v>4.8770575086364556E-3</v>
      </c>
      <c r="M13" s="87">
        <v>29</v>
      </c>
      <c r="N13" s="125">
        <v>5.0120981679917043E-3</v>
      </c>
      <c r="O13" s="89">
        <v>133</v>
      </c>
      <c r="P13" s="125">
        <v>2.2986519184237816E-2</v>
      </c>
      <c r="Q13" s="89">
        <v>6</v>
      </c>
      <c r="R13" s="125">
        <v>1.0369858278603526E-3</v>
      </c>
      <c r="S13" s="89">
        <v>0</v>
      </c>
      <c r="T13" s="123">
        <v>0</v>
      </c>
      <c r="U13" s="108">
        <v>168</v>
      </c>
      <c r="V13" s="126">
        <v>1.0381264289686708E-2</v>
      </c>
      <c r="W13" s="108">
        <v>240</v>
      </c>
      <c r="X13" s="126">
        <v>7.7554449686550765E-3</v>
      </c>
    </row>
    <row r="14" spans="2:24" ht="21.95" customHeight="1" x14ac:dyDescent="0.25">
      <c r="B14" s="86" t="s">
        <v>12</v>
      </c>
      <c r="C14" s="87">
        <v>51</v>
      </c>
      <c r="D14" s="122">
        <v>8.8143795368129975E-3</v>
      </c>
      <c r="E14" s="89">
        <v>152</v>
      </c>
      <c r="F14" s="122">
        <v>2.6270307639128933E-2</v>
      </c>
      <c r="G14" s="89">
        <v>10</v>
      </c>
      <c r="H14" s="122">
        <v>1.7283097131005876E-3</v>
      </c>
      <c r="I14" s="89">
        <v>0</v>
      </c>
      <c r="J14" s="123">
        <v>0</v>
      </c>
      <c r="K14" s="108">
        <v>213</v>
      </c>
      <c r="L14" s="124">
        <v>1.442796179638285E-2</v>
      </c>
      <c r="M14" s="87">
        <v>55</v>
      </c>
      <c r="N14" s="125">
        <v>9.5057034220532317E-3</v>
      </c>
      <c r="O14" s="89">
        <v>205</v>
      </c>
      <c r="P14" s="125">
        <v>3.5430349118562049E-2</v>
      </c>
      <c r="Q14" s="89">
        <v>11</v>
      </c>
      <c r="R14" s="125">
        <v>1.9011406844106464E-3</v>
      </c>
      <c r="S14" s="89">
        <v>0</v>
      </c>
      <c r="T14" s="123">
        <v>0</v>
      </c>
      <c r="U14" s="108">
        <v>271</v>
      </c>
      <c r="V14" s="126">
        <v>1.6745967991101774E-2</v>
      </c>
      <c r="W14" s="108">
        <v>484</v>
      </c>
      <c r="X14" s="126">
        <v>1.5640147353454405E-2</v>
      </c>
    </row>
    <row r="15" spans="2:24" ht="21.95" customHeight="1" x14ac:dyDescent="0.25">
      <c r="B15" s="86" t="s">
        <v>13</v>
      </c>
      <c r="C15" s="87">
        <v>144</v>
      </c>
      <c r="D15" s="122">
        <v>2.4887659868648462E-2</v>
      </c>
      <c r="E15" s="89">
        <v>338</v>
      </c>
      <c r="F15" s="122">
        <v>5.8416868302799858E-2</v>
      </c>
      <c r="G15" s="89">
        <v>23</v>
      </c>
      <c r="H15" s="122">
        <v>3.9751123401313513E-3</v>
      </c>
      <c r="I15" s="89">
        <v>0</v>
      </c>
      <c r="J15" s="123">
        <v>0</v>
      </c>
      <c r="K15" s="108">
        <v>505</v>
      </c>
      <c r="L15" s="124">
        <v>3.4207139470297368E-2</v>
      </c>
      <c r="M15" s="87">
        <v>102</v>
      </c>
      <c r="N15" s="125">
        <v>1.7628759073625995E-2</v>
      </c>
      <c r="O15" s="89">
        <v>405</v>
      </c>
      <c r="P15" s="125">
        <v>6.9996543380573803E-2</v>
      </c>
      <c r="Q15" s="89">
        <v>22</v>
      </c>
      <c r="R15" s="125">
        <v>3.8022813688212928E-3</v>
      </c>
      <c r="S15" s="89">
        <v>0</v>
      </c>
      <c r="T15" s="123">
        <v>0</v>
      </c>
      <c r="U15" s="108">
        <v>529</v>
      </c>
      <c r="V15" s="126">
        <v>3.2688623864549217E-2</v>
      </c>
      <c r="W15" s="108">
        <v>1034</v>
      </c>
      <c r="X15" s="126">
        <v>3.3413042073288955E-2</v>
      </c>
    </row>
    <row r="16" spans="2:24" ht="21.95" customHeight="1" x14ac:dyDescent="0.25">
      <c r="B16" s="86" t="s">
        <v>14</v>
      </c>
      <c r="C16" s="87">
        <v>446</v>
      </c>
      <c r="D16" s="122">
        <v>7.7082613204286207E-2</v>
      </c>
      <c r="E16" s="89">
        <v>734</v>
      </c>
      <c r="F16" s="122">
        <v>0.12685793294158312</v>
      </c>
      <c r="G16" s="89">
        <v>41</v>
      </c>
      <c r="H16" s="122">
        <v>7.0860698237124094E-3</v>
      </c>
      <c r="I16" s="89">
        <v>0</v>
      </c>
      <c r="J16" s="123">
        <v>0</v>
      </c>
      <c r="K16" s="108">
        <v>1221</v>
      </c>
      <c r="L16" s="124">
        <v>8.2706766917293228E-2</v>
      </c>
      <c r="M16" s="87">
        <v>228</v>
      </c>
      <c r="N16" s="125">
        <v>3.9405461458693399E-2</v>
      </c>
      <c r="O16" s="89">
        <v>768</v>
      </c>
      <c r="P16" s="125">
        <v>0.13273418596612513</v>
      </c>
      <c r="Q16" s="89">
        <v>53</v>
      </c>
      <c r="R16" s="125">
        <v>9.1600414794331137E-3</v>
      </c>
      <c r="S16" s="89">
        <v>0</v>
      </c>
      <c r="T16" s="123">
        <v>0</v>
      </c>
      <c r="U16" s="108">
        <v>1049</v>
      </c>
      <c r="V16" s="126">
        <v>6.4821108570722361E-2</v>
      </c>
      <c r="W16" s="108">
        <v>2270</v>
      </c>
      <c r="X16" s="126">
        <v>7.3353583661862592E-2</v>
      </c>
    </row>
    <row r="17" spans="2:28" ht="21.95" customHeight="1" x14ac:dyDescent="0.25">
      <c r="B17" s="86" t="s">
        <v>15</v>
      </c>
      <c r="C17" s="87">
        <v>522</v>
      </c>
      <c r="D17" s="122">
        <v>9.0217767023850676E-2</v>
      </c>
      <c r="E17" s="89">
        <v>814</v>
      </c>
      <c r="F17" s="122">
        <v>0.14068441064638784</v>
      </c>
      <c r="G17" s="89">
        <v>73</v>
      </c>
      <c r="H17" s="122">
        <v>1.261666090563429E-2</v>
      </c>
      <c r="I17" s="89">
        <v>0</v>
      </c>
      <c r="J17" s="123">
        <v>0</v>
      </c>
      <c r="K17" s="108">
        <v>1409</v>
      </c>
      <c r="L17" s="124">
        <v>9.5441305967621751E-2</v>
      </c>
      <c r="M17" s="87">
        <v>365</v>
      </c>
      <c r="N17" s="125">
        <v>6.3083304528171444E-2</v>
      </c>
      <c r="O17" s="89">
        <v>1178</v>
      </c>
      <c r="P17" s="125">
        <v>0.20359488420324923</v>
      </c>
      <c r="Q17" s="89">
        <v>63</v>
      </c>
      <c r="R17" s="125">
        <v>1.0888351192533702E-2</v>
      </c>
      <c r="S17" s="89">
        <v>0</v>
      </c>
      <c r="T17" s="123">
        <v>0</v>
      </c>
      <c r="U17" s="108">
        <v>1606</v>
      </c>
      <c r="V17" s="126">
        <v>9.9239943150219362E-2</v>
      </c>
      <c r="W17" s="108">
        <v>3015</v>
      </c>
      <c r="X17" s="126">
        <v>9.7427777418729405E-2</v>
      </c>
      <c r="AB17" s="276"/>
    </row>
    <row r="18" spans="2:28" ht="21.95" customHeight="1" x14ac:dyDescent="0.25">
      <c r="B18" s="86" t="s">
        <v>16</v>
      </c>
      <c r="C18" s="87">
        <v>754</v>
      </c>
      <c r="D18" s="122">
        <v>0.1303145523677843</v>
      </c>
      <c r="E18" s="89">
        <v>1086</v>
      </c>
      <c r="F18" s="122">
        <v>0.18769443484272383</v>
      </c>
      <c r="G18" s="89">
        <v>82</v>
      </c>
      <c r="H18" s="122">
        <v>1.4172139647424819E-2</v>
      </c>
      <c r="I18" s="89">
        <v>0</v>
      </c>
      <c r="J18" s="123">
        <v>0</v>
      </c>
      <c r="K18" s="108">
        <v>1922</v>
      </c>
      <c r="L18" s="124">
        <v>0.1301903407166565</v>
      </c>
      <c r="M18" s="87">
        <v>507</v>
      </c>
      <c r="N18" s="125">
        <v>8.7625302454199791E-2</v>
      </c>
      <c r="O18" s="89">
        <v>1474</v>
      </c>
      <c r="P18" s="125">
        <v>0.25475285171102663</v>
      </c>
      <c r="Q18" s="89">
        <v>103</v>
      </c>
      <c r="R18" s="125">
        <v>1.7801590044936054E-2</v>
      </c>
      <c r="S18" s="89">
        <v>1</v>
      </c>
      <c r="T18" s="123">
        <v>1.7283097131005876E-4</v>
      </c>
      <c r="U18" s="108">
        <v>2085</v>
      </c>
      <c r="V18" s="126">
        <v>0.12883890502379039</v>
      </c>
      <c r="W18" s="108">
        <v>4007</v>
      </c>
      <c r="X18" s="126">
        <v>0.12948361662250371</v>
      </c>
    </row>
    <row r="19" spans="2:28" ht="21.95" customHeight="1" x14ac:dyDescent="0.25">
      <c r="B19" s="86" t="s">
        <v>17</v>
      </c>
      <c r="C19" s="87">
        <v>723</v>
      </c>
      <c r="D19" s="122">
        <v>0.12495679225717249</v>
      </c>
      <c r="E19" s="89">
        <v>940</v>
      </c>
      <c r="F19" s="122">
        <v>0.16246111303145525</v>
      </c>
      <c r="G19" s="89">
        <v>64</v>
      </c>
      <c r="H19" s="122">
        <v>1.1061182163843761E-2</v>
      </c>
      <c r="I19" s="89">
        <v>0</v>
      </c>
      <c r="J19" s="123">
        <v>0</v>
      </c>
      <c r="K19" s="108">
        <v>1727</v>
      </c>
      <c r="L19" s="124">
        <v>0.11698164329743277</v>
      </c>
      <c r="M19" s="87">
        <v>480</v>
      </c>
      <c r="N19" s="125">
        <v>8.2958866228828212E-2</v>
      </c>
      <c r="O19" s="89">
        <v>1284</v>
      </c>
      <c r="P19" s="125">
        <v>0.22191496716211545</v>
      </c>
      <c r="Q19" s="89">
        <v>81</v>
      </c>
      <c r="R19" s="125">
        <v>1.399930867611476E-2</v>
      </c>
      <c r="S19" s="89">
        <v>0</v>
      </c>
      <c r="T19" s="123">
        <v>0</v>
      </c>
      <c r="U19" s="108">
        <v>1845</v>
      </c>
      <c r="V19" s="126">
        <v>0.1140085274670951</v>
      </c>
      <c r="W19" s="108">
        <v>3572</v>
      </c>
      <c r="X19" s="126">
        <v>0.11542687261681639</v>
      </c>
    </row>
    <row r="20" spans="2:28" ht="21.95" customHeight="1" x14ac:dyDescent="0.25">
      <c r="B20" s="86" t="s">
        <v>18</v>
      </c>
      <c r="C20" s="87">
        <v>507</v>
      </c>
      <c r="D20" s="122">
        <v>8.7625302454199791E-2</v>
      </c>
      <c r="E20" s="89">
        <v>688</v>
      </c>
      <c r="F20" s="122">
        <v>0.11890770826132042</v>
      </c>
      <c r="G20" s="89">
        <v>48</v>
      </c>
      <c r="H20" s="122">
        <v>8.2958866228828206E-3</v>
      </c>
      <c r="I20" s="89">
        <v>0</v>
      </c>
      <c r="J20" s="123">
        <v>0</v>
      </c>
      <c r="K20" s="108">
        <v>1243</v>
      </c>
      <c r="L20" s="124">
        <v>8.419697893382104E-2</v>
      </c>
      <c r="M20" s="87">
        <v>203</v>
      </c>
      <c r="N20" s="125">
        <v>3.5084687175941931E-2</v>
      </c>
      <c r="O20" s="89">
        <v>524</v>
      </c>
      <c r="P20" s="125">
        <v>9.0563428966470794E-2</v>
      </c>
      <c r="Q20" s="89">
        <v>33</v>
      </c>
      <c r="R20" s="125">
        <v>5.7034220532319393E-3</v>
      </c>
      <c r="S20" s="89">
        <v>0</v>
      </c>
      <c r="T20" s="123">
        <v>0</v>
      </c>
      <c r="U20" s="108">
        <v>760</v>
      </c>
      <c r="V20" s="126">
        <v>4.6962862262868443E-2</v>
      </c>
      <c r="W20" s="108">
        <v>2003</v>
      </c>
      <c r="X20" s="126">
        <v>6.4725651134233828E-2</v>
      </c>
    </row>
    <row r="21" spans="2:28" ht="21.95" customHeight="1" x14ac:dyDescent="0.25">
      <c r="B21" s="86" t="s">
        <v>19</v>
      </c>
      <c r="C21" s="87">
        <v>487</v>
      </c>
      <c r="D21" s="122">
        <v>8.4168683027998611E-2</v>
      </c>
      <c r="E21" s="89">
        <v>640</v>
      </c>
      <c r="F21" s="122">
        <v>0.11061182163843761</v>
      </c>
      <c r="G21" s="89">
        <v>43</v>
      </c>
      <c r="H21" s="122">
        <v>7.4317317663325265E-3</v>
      </c>
      <c r="I21" s="89">
        <v>0</v>
      </c>
      <c r="J21" s="123">
        <v>0</v>
      </c>
      <c r="K21" s="108">
        <v>1170</v>
      </c>
      <c r="L21" s="124">
        <v>7.9252184515342411E-2</v>
      </c>
      <c r="M21" s="87">
        <v>320</v>
      </c>
      <c r="N21" s="125">
        <v>5.5305910819218804E-2</v>
      </c>
      <c r="O21" s="89">
        <v>793</v>
      </c>
      <c r="P21" s="125">
        <v>0.13705496024887659</v>
      </c>
      <c r="Q21" s="89">
        <v>53</v>
      </c>
      <c r="R21" s="125">
        <v>9.1600414794331137E-3</v>
      </c>
      <c r="S21" s="89">
        <v>1</v>
      </c>
      <c r="T21" s="123">
        <v>1.7283097131005876E-4</v>
      </c>
      <c r="U21" s="108">
        <v>1167</v>
      </c>
      <c r="V21" s="126">
        <v>7.2112710869430885E-2</v>
      </c>
      <c r="W21" s="108">
        <v>2337</v>
      </c>
      <c r="X21" s="126">
        <v>7.5518645382278815E-2</v>
      </c>
    </row>
    <row r="22" spans="2:28" ht="21.95" customHeight="1" x14ac:dyDescent="0.25">
      <c r="B22" s="86" t="s">
        <v>20</v>
      </c>
      <c r="C22" s="87">
        <v>541</v>
      </c>
      <c r="D22" s="122">
        <v>9.3501555478741796E-2</v>
      </c>
      <c r="E22" s="89">
        <v>673</v>
      </c>
      <c r="F22" s="122">
        <v>0.11631524369166955</v>
      </c>
      <c r="G22" s="89">
        <v>40</v>
      </c>
      <c r="H22" s="122">
        <v>6.9132388524023505E-3</v>
      </c>
      <c r="I22" s="89">
        <v>0</v>
      </c>
      <c r="J22" s="123">
        <v>0</v>
      </c>
      <c r="K22" s="108">
        <v>1254</v>
      </c>
      <c r="L22" s="124">
        <v>8.4942084942084939E-2</v>
      </c>
      <c r="M22" s="87">
        <v>451</v>
      </c>
      <c r="N22" s="125">
        <v>7.7946768060836502E-2</v>
      </c>
      <c r="O22" s="89">
        <v>1018</v>
      </c>
      <c r="P22" s="125">
        <v>0.17594192879363982</v>
      </c>
      <c r="Q22" s="89">
        <v>72</v>
      </c>
      <c r="R22" s="125">
        <v>1.2443829934324231E-2</v>
      </c>
      <c r="S22" s="89">
        <v>0</v>
      </c>
      <c r="T22" s="123">
        <v>0</v>
      </c>
      <c r="U22" s="108">
        <v>1541</v>
      </c>
      <c r="V22" s="126">
        <v>9.522338256194772E-2</v>
      </c>
      <c r="W22" s="108">
        <v>2795</v>
      </c>
      <c r="X22" s="126">
        <v>9.0318619530795577E-2</v>
      </c>
    </row>
    <row r="23" spans="2:28" ht="21.95" customHeight="1" x14ac:dyDescent="0.25">
      <c r="B23" s="86" t="s">
        <v>21</v>
      </c>
      <c r="C23" s="87">
        <v>472</v>
      </c>
      <c r="D23" s="122">
        <v>8.1576218458347741E-2</v>
      </c>
      <c r="E23" s="89">
        <v>626</v>
      </c>
      <c r="F23" s="122">
        <v>0.10819218804009678</v>
      </c>
      <c r="G23" s="89">
        <v>39</v>
      </c>
      <c r="H23" s="122">
        <v>6.7404078810922915E-3</v>
      </c>
      <c r="I23" s="89">
        <v>0</v>
      </c>
      <c r="J23" s="123">
        <v>0</v>
      </c>
      <c r="K23" s="108">
        <v>1137</v>
      </c>
      <c r="L23" s="124">
        <v>7.7016866490550701E-2</v>
      </c>
      <c r="M23" s="87">
        <v>364</v>
      </c>
      <c r="N23" s="125">
        <v>6.2910473556861385E-2</v>
      </c>
      <c r="O23" s="89">
        <v>897</v>
      </c>
      <c r="P23" s="125">
        <v>0.15502938126512272</v>
      </c>
      <c r="Q23" s="89">
        <v>52</v>
      </c>
      <c r="R23" s="125">
        <v>8.9872105081230565E-3</v>
      </c>
      <c r="S23" s="89">
        <v>0</v>
      </c>
      <c r="T23" s="123">
        <v>0</v>
      </c>
      <c r="U23" s="108">
        <v>1313</v>
      </c>
      <c r="V23" s="126">
        <v>8.1134523883087187E-2</v>
      </c>
      <c r="W23" s="108">
        <v>2450</v>
      </c>
      <c r="X23" s="126">
        <v>7.9170167388353904E-2</v>
      </c>
    </row>
    <row r="24" spans="2:28" ht="21.95" customHeight="1" x14ac:dyDescent="0.25">
      <c r="B24" s="86" t="s">
        <v>22</v>
      </c>
      <c r="C24" s="87">
        <v>278</v>
      </c>
      <c r="D24" s="122">
        <v>4.8047010024196334E-2</v>
      </c>
      <c r="E24" s="89">
        <v>425</v>
      </c>
      <c r="F24" s="122">
        <v>7.3453162806774969E-2</v>
      </c>
      <c r="G24" s="89">
        <v>25</v>
      </c>
      <c r="H24" s="122">
        <v>4.3207742827514693E-3</v>
      </c>
      <c r="I24" s="89">
        <v>0</v>
      </c>
      <c r="J24" s="123">
        <v>0</v>
      </c>
      <c r="K24" s="108">
        <v>728</v>
      </c>
      <c r="L24" s="124">
        <v>4.9312470365101946E-2</v>
      </c>
      <c r="M24" s="87">
        <v>174</v>
      </c>
      <c r="N24" s="125">
        <v>3.0072589007950224E-2</v>
      </c>
      <c r="O24" s="89">
        <v>450</v>
      </c>
      <c r="P24" s="125">
        <v>7.7773937089526443E-2</v>
      </c>
      <c r="Q24" s="89">
        <v>25</v>
      </c>
      <c r="R24" s="125">
        <v>4.3207742827514693E-3</v>
      </c>
      <c r="S24" s="89">
        <v>0</v>
      </c>
      <c r="T24" s="123">
        <v>0</v>
      </c>
      <c r="U24" s="108">
        <v>649</v>
      </c>
      <c r="V24" s="126">
        <v>4.010381264289687E-2</v>
      </c>
      <c r="W24" s="108">
        <v>1377</v>
      </c>
      <c r="X24" s="126">
        <v>4.4496865507658502E-2</v>
      </c>
    </row>
    <row r="25" spans="2:28" ht="21.95" customHeight="1" x14ac:dyDescent="0.25">
      <c r="B25" s="86" t="s">
        <v>23</v>
      </c>
      <c r="C25" s="87">
        <v>170</v>
      </c>
      <c r="D25" s="122">
        <v>2.9381265122709988E-2</v>
      </c>
      <c r="E25" s="89">
        <v>265</v>
      </c>
      <c r="F25" s="122">
        <v>4.5800207397165574E-2</v>
      </c>
      <c r="G25" s="89">
        <v>19</v>
      </c>
      <c r="H25" s="122">
        <v>3.2837884548911167E-3</v>
      </c>
      <c r="I25" s="89">
        <v>0</v>
      </c>
      <c r="J25" s="123">
        <v>0</v>
      </c>
      <c r="K25" s="108">
        <v>454</v>
      </c>
      <c r="L25" s="124">
        <v>3.0752557068346544E-2</v>
      </c>
      <c r="M25" s="87">
        <v>140</v>
      </c>
      <c r="N25" s="125">
        <v>2.4196335983408226E-2</v>
      </c>
      <c r="O25" s="89">
        <v>302</v>
      </c>
      <c r="P25" s="125">
        <v>5.2194953335637749E-2</v>
      </c>
      <c r="Q25" s="89">
        <v>22</v>
      </c>
      <c r="R25" s="125">
        <v>3.8022813688212928E-3</v>
      </c>
      <c r="S25" s="89">
        <v>0</v>
      </c>
      <c r="T25" s="123">
        <v>0</v>
      </c>
      <c r="U25" s="108">
        <v>464</v>
      </c>
      <c r="V25" s="126">
        <v>2.8672063276277575E-2</v>
      </c>
      <c r="W25" s="108">
        <v>918</v>
      </c>
      <c r="X25" s="126">
        <v>2.9664577005105667E-2</v>
      </c>
    </row>
    <row r="26" spans="2:28" ht="21.95" customHeight="1" x14ac:dyDescent="0.25">
      <c r="B26" s="86" t="s">
        <v>24</v>
      </c>
      <c r="C26" s="87">
        <v>158</v>
      </c>
      <c r="D26" s="122">
        <v>2.7307293466989284E-2</v>
      </c>
      <c r="E26" s="89">
        <v>162</v>
      </c>
      <c r="F26" s="122">
        <v>2.799861735222952E-2</v>
      </c>
      <c r="G26" s="89">
        <v>12</v>
      </c>
      <c r="H26" s="122">
        <v>2.0739716557207051E-3</v>
      </c>
      <c r="I26" s="89">
        <v>0</v>
      </c>
      <c r="J26" s="123">
        <v>0</v>
      </c>
      <c r="K26" s="108">
        <v>332</v>
      </c>
      <c r="L26" s="124">
        <v>2.2488654067601435E-2</v>
      </c>
      <c r="M26" s="87">
        <v>92</v>
      </c>
      <c r="N26" s="125">
        <v>1.5900449360525405E-2</v>
      </c>
      <c r="O26" s="89">
        <v>276</v>
      </c>
      <c r="P26" s="125">
        <v>4.7701348081576216E-2</v>
      </c>
      <c r="Q26" s="89">
        <v>11</v>
      </c>
      <c r="R26" s="125">
        <v>1.9011406844106464E-3</v>
      </c>
      <c r="S26" s="89">
        <v>0</v>
      </c>
      <c r="T26" s="123">
        <v>0</v>
      </c>
      <c r="U26" s="108">
        <v>379</v>
      </c>
      <c r="V26" s="126">
        <v>2.3419637891614657E-2</v>
      </c>
      <c r="W26" s="108">
        <v>711</v>
      </c>
      <c r="X26" s="126">
        <v>2.2975505719640663E-2</v>
      </c>
    </row>
    <row r="27" spans="2:28" ht="21.95" customHeight="1" x14ac:dyDescent="0.25">
      <c r="B27" s="86" t="s">
        <v>25</v>
      </c>
      <c r="C27" s="87">
        <v>95</v>
      </c>
      <c r="D27" s="122">
        <v>1.6418942274455582E-2</v>
      </c>
      <c r="E27" s="89">
        <v>157</v>
      </c>
      <c r="F27" s="122">
        <v>2.7134462495679225E-2</v>
      </c>
      <c r="G27" s="89">
        <v>11</v>
      </c>
      <c r="H27" s="122">
        <v>1.9011406844106464E-3</v>
      </c>
      <c r="I27" s="89">
        <v>0</v>
      </c>
      <c r="J27" s="123">
        <v>0</v>
      </c>
      <c r="K27" s="108">
        <v>263</v>
      </c>
      <c r="L27" s="124">
        <v>1.78148072884915E-2</v>
      </c>
      <c r="M27" s="87">
        <v>89</v>
      </c>
      <c r="N27" s="125">
        <v>1.538195644659523E-2</v>
      </c>
      <c r="O27" s="89">
        <v>273</v>
      </c>
      <c r="P27" s="125">
        <v>4.7182855167646046E-2</v>
      </c>
      <c r="Q27" s="89">
        <v>15</v>
      </c>
      <c r="R27" s="125">
        <v>2.5924645696508816E-3</v>
      </c>
      <c r="S27" s="89">
        <v>0</v>
      </c>
      <c r="T27" s="123">
        <v>0</v>
      </c>
      <c r="U27" s="108">
        <v>377</v>
      </c>
      <c r="V27" s="126">
        <v>2.3296051411975528E-2</v>
      </c>
      <c r="W27" s="108">
        <v>640</v>
      </c>
      <c r="X27" s="126">
        <v>2.0681186583080203E-2</v>
      </c>
    </row>
    <row r="28" spans="2:28" ht="21.95" customHeight="1" x14ac:dyDescent="0.25">
      <c r="B28" s="86" t="s">
        <v>26</v>
      </c>
      <c r="C28" s="87">
        <v>71</v>
      </c>
      <c r="D28" s="122">
        <v>1.2270998963014172E-2</v>
      </c>
      <c r="E28" s="89">
        <v>102</v>
      </c>
      <c r="F28" s="122">
        <v>1.7628759073625995E-2</v>
      </c>
      <c r="G28" s="89">
        <v>4</v>
      </c>
      <c r="H28" s="122">
        <v>6.9132388524023505E-4</v>
      </c>
      <c r="I28" s="89">
        <v>0</v>
      </c>
      <c r="J28" s="123">
        <v>0</v>
      </c>
      <c r="K28" s="108">
        <v>177</v>
      </c>
      <c r="L28" s="124">
        <v>1.1989433042064622E-2</v>
      </c>
      <c r="M28" s="87">
        <v>82</v>
      </c>
      <c r="N28" s="125">
        <v>1.4172139647424819E-2</v>
      </c>
      <c r="O28" s="89">
        <v>236</v>
      </c>
      <c r="P28" s="125">
        <v>4.078810922917387E-2</v>
      </c>
      <c r="Q28" s="89">
        <v>18</v>
      </c>
      <c r="R28" s="125">
        <v>3.1109574835810577E-3</v>
      </c>
      <c r="S28" s="89">
        <v>0</v>
      </c>
      <c r="T28" s="123">
        <v>0</v>
      </c>
      <c r="U28" s="108">
        <v>336</v>
      </c>
      <c r="V28" s="126">
        <v>2.0762528579373416E-2</v>
      </c>
      <c r="W28" s="108">
        <v>513</v>
      </c>
      <c r="X28" s="126">
        <v>1.6577263620500226E-2</v>
      </c>
    </row>
    <row r="29" spans="2:28" ht="21.95" customHeight="1" x14ac:dyDescent="0.25">
      <c r="B29" s="86" t="s">
        <v>27</v>
      </c>
      <c r="C29" s="87">
        <v>49</v>
      </c>
      <c r="D29" s="122">
        <v>8.4687175941928795E-3</v>
      </c>
      <c r="E29" s="89">
        <v>73</v>
      </c>
      <c r="F29" s="122">
        <v>1.261666090563429E-2</v>
      </c>
      <c r="G29" s="89">
        <v>8</v>
      </c>
      <c r="H29" s="122">
        <v>1.3826477704804701E-3</v>
      </c>
      <c r="I29" s="89">
        <v>0</v>
      </c>
      <c r="J29" s="123">
        <v>0</v>
      </c>
      <c r="K29" s="108">
        <v>130</v>
      </c>
      <c r="L29" s="124">
        <v>8.8057982794824893E-3</v>
      </c>
      <c r="M29" s="87">
        <v>76</v>
      </c>
      <c r="N29" s="125">
        <v>1.3135153819564467E-2</v>
      </c>
      <c r="O29" s="89">
        <v>194</v>
      </c>
      <c r="P29" s="125">
        <v>3.35292084341514E-2</v>
      </c>
      <c r="Q29" s="89">
        <v>7</v>
      </c>
      <c r="R29" s="125">
        <v>1.2098167991704113E-3</v>
      </c>
      <c r="S29" s="89">
        <v>0</v>
      </c>
      <c r="T29" s="123">
        <v>0</v>
      </c>
      <c r="U29" s="108">
        <v>277</v>
      </c>
      <c r="V29" s="126">
        <v>1.7116727430019157E-2</v>
      </c>
      <c r="W29" s="108">
        <v>407</v>
      </c>
      <c r="X29" s="126">
        <v>1.3151942092677567E-2</v>
      </c>
    </row>
    <row r="30" spans="2:28" ht="21.95" customHeight="1" x14ac:dyDescent="0.25">
      <c r="B30" s="86" t="s">
        <v>28</v>
      </c>
      <c r="C30" s="87">
        <v>45</v>
      </c>
      <c r="D30" s="122">
        <v>7.7773937089526445E-3</v>
      </c>
      <c r="E30" s="89">
        <v>70</v>
      </c>
      <c r="F30" s="122">
        <v>1.2098167991704113E-2</v>
      </c>
      <c r="G30" s="89">
        <v>4</v>
      </c>
      <c r="H30" s="122">
        <v>6.9132388524023505E-4</v>
      </c>
      <c r="I30" s="89">
        <v>0</v>
      </c>
      <c r="J30" s="123">
        <v>0</v>
      </c>
      <c r="K30" s="108">
        <v>119</v>
      </c>
      <c r="L30" s="124">
        <v>8.060692271218587E-3</v>
      </c>
      <c r="M30" s="87">
        <v>68</v>
      </c>
      <c r="N30" s="125">
        <v>1.1752506049083997E-2</v>
      </c>
      <c r="O30" s="89">
        <v>168</v>
      </c>
      <c r="P30" s="125">
        <v>2.9035603180089874E-2</v>
      </c>
      <c r="Q30" s="89">
        <v>10</v>
      </c>
      <c r="R30" s="125">
        <v>1.7283097131005876E-3</v>
      </c>
      <c r="S30" s="89">
        <v>0</v>
      </c>
      <c r="T30" s="123">
        <v>0</v>
      </c>
      <c r="U30" s="108">
        <v>246</v>
      </c>
      <c r="V30" s="126">
        <v>1.520113699561268E-2</v>
      </c>
      <c r="W30" s="108">
        <v>365</v>
      </c>
      <c r="X30" s="126">
        <v>1.1794739223162929E-2</v>
      </c>
    </row>
    <row r="31" spans="2:28" ht="21.95" customHeight="1" x14ac:dyDescent="0.25">
      <c r="B31" s="86" t="s">
        <v>29</v>
      </c>
      <c r="C31" s="87">
        <v>37</v>
      </c>
      <c r="D31" s="122">
        <v>6.3947459384721744E-3</v>
      </c>
      <c r="E31" s="89">
        <v>54</v>
      </c>
      <c r="F31" s="122">
        <v>9.3328724507431727E-3</v>
      </c>
      <c r="G31" s="89">
        <v>2</v>
      </c>
      <c r="H31" s="122">
        <v>3.4566194262011752E-4</v>
      </c>
      <c r="I31" s="89">
        <v>0</v>
      </c>
      <c r="J31" s="123">
        <v>0</v>
      </c>
      <c r="K31" s="108">
        <v>93</v>
      </c>
      <c r="L31" s="124">
        <v>6.2995326153220893E-3</v>
      </c>
      <c r="M31" s="87">
        <v>68</v>
      </c>
      <c r="N31" s="125">
        <v>1.1752506049083997E-2</v>
      </c>
      <c r="O31" s="89">
        <v>145</v>
      </c>
      <c r="P31" s="125">
        <v>2.5060490839958521E-2</v>
      </c>
      <c r="Q31" s="89">
        <v>10</v>
      </c>
      <c r="R31" s="125">
        <v>1.7283097131005876E-3</v>
      </c>
      <c r="S31" s="89">
        <v>0</v>
      </c>
      <c r="T31" s="123">
        <v>0</v>
      </c>
      <c r="U31" s="108">
        <v>223</v>
      </c>
      <c r="V31" s="126">
        <v>1.3779892479762714E-2</v>
      </c>
      <c r="W31" s="108">
        <v>316</v>
      </c>
      <c r="X31" s="126">
        <v>1.0211335875395851E-2</v>
      </c>
    </row>
    <row r="32" spans="2:28" ht="21.95" customHeight="1" thickBot="1" x14ac:dyDescent="0.3">
      <c r="B32" s="86" t="s">
        <v>30</v>
      </c>
      <c r="C32" s="87">
        <v>130</v>
      </c>
      <c r="D32" s="122">
        <v>2.2468026270307639E-2</v>
      </c>
      <c r="E32" s="89">
        <v>184</v>
      </c>
      <c r="F32" s="122">
        <v>3.180089872105081E-2</v>
      </c>
      <c r="G32" s="127">
        <v>20</v>
      </c>
      <c r="H32" s="122">
        <v>3.4566194262011752E-3</v>
      </c>
      <c r="I32" s="89">
        <v>0</v>
      </c>
      <c r="J32" s="123">
        <v>0</v>
      </c>
      <c r="K32" s="233">
        <v>334</v>
      </c>
      <c r="L32" s="124">
        <v>2.262412788728578E-2</v>
      </c>
      <c r="M32" s="128">
        <v>53</v>
      </c>
      <c r="N32" s="125">
        <v>9.1600414794331137E-3</v>
      </c>
      <c r="O32" s="89">
        <v>68</v>
      </c>
      <c r="P32" s="125">
        <v>1.1752506049083997E-2</v>
      </c>
      <c r="Q32" s="89">
        <v>10</v>
      </c>
      <c r="R32" s="125">
        <v>1.7283097131005876E-3</v>
      </c>
      <c r="S32" s="127">
        <v>0</v>
      </c>
      <c r="T32" s="123">
        <v>0</v>
      </c>
      <c r="U32" s="233">
        <v>131</v>
      </c>
      <c r="V32" s="126">
        <v>8.0949144163628504E-3</v>
      </c>
      <c r="W32" s="108">
        <v>465</v>
      </c>
      <c r="X32" s="126">
        <v>1.5026174626769211E-2</v>
      </c>
    </row>
    <row r="33" spans="2:24" ht="21.95" customHeight="1" thickTop="1" thickBot="1" x14ac:dyDescent="0.3">
      <c r="B33" s="97" t="s">
        <v>31</v>
      </c>
      <c r="C33" s="98">
        <v>5786</v>
      </c>
      <c r="D33" s="129">
        <v>1</v>
      </c>
      <c r="E33" s="100">
        <v>8395</v>
      </c>
      <c r="F33" s="129">
        <v>1.4509160041479432</v>
      </c>
      <c r="G33" s="100">
        <v>582</v>
      </c>
      <c r="H33" s="129">
        <v>0.1005876253024542</v>
      </c>
      <c r="I33" s="100">
        <v>0</v>
      </c>
      <c r="J33" s="130">
        <v>0</v>
      </c>
      <c r="K33" s="98">
        <v>14763</v>
      </c>
      <c r="L33" s="131">
        <v>1.0000000000000002</v>
      </c>
      <c r="M33" s="98">
        <v>4127</v>
      </c>
      <c r="N33" s="129">
        <v>0.71327341859661242</v>
      </c>
      <c r="O33" s="100">
        <v>11343</v>
      </c>
      <c r="P33" s="129">
        <v>1.9604217075699968</v>
      </c>
      <c r="Q33" s="100">
        <v>710</v>
      </c>
      <c r="R33" s="129">
        <v>0.12270998963014174</v>
      </c>
      <c r="S33" s="100">
        <v>3</v>
      </c>
      <c r="T33" s="130">
        <v>5.1849291393017628E-4</v>
      </c>
      <c r="U33" s="98">
        <v>16183</v>
      </c>
      <c r="V33" s="131">
        <v>1</v>
      </c>
      <c r="W33" s="98">
        <v>30946</v>
      </c>
      <c r="X33" s="131">
        <v>1</v>
      </c>
    </row>
    <row r="34" spans="2:24" ht="21.95" customHeight="1" thickTop="1" thickBot="1" x14ac:dyDescent="0.3">
      <c r="B34" s="111"/>
      <c r="C34" s="112"/>
      <c r="D34" s="132"/>
      <c r="E34" s="112"/>
      <c r="F34" s="132"/>
      <c r="G34" s="112"/>
      <c r="H34" s="132"/>
      <c r="I34" s="112"/>
      <c r="J34" s="112"/>
      <c r="K34" s="112"/>
      <c r="L34" s="132"/>
      <c r="M34" s="112"/>
      <c r="N34" s="132"/>
      <c r="O34" s="112"/>
      <c r="P34" s="132"/>
      <c r="Q34" s="112"/>
      <c r="R34" s="132"/>
      <c r="S34" s="112"/>
      <c r="T34" s="132"/>
      <c r="U34" s="112"/>
      <c r="V34" s="132"/>
      <c r="W34" s="112"/>
      <c r="X34" s="132"/>
    </row>
    <row r="35" spans="2:24" ht="21.95" customHeight="1" thickTop="1" x14ac:dyDescent="0.25">
      <c r="B35" s="114" t="s">
        <v>217</v>
      </c>
      <c r="C35" s="115"/>
      <c r="D35" s="115"/>
      <c r="E35" s="116"/>
      <c r="F35" s="117"/>
      <c r="G35" s="117"/>
      <c r="H35" s="117"/>
      <c r="I35" s="117"/>
      <c r="J35" s="117"/>
      <c r="K35" s="118"/>
      <c r="L35" s="117"/>
      <c r="M35" s="117"/>
      <c r="N35" s="117"/>
      <c r="O35" s="117"/>
      <c r="P35" s="117"/>
      <c r="Q35" s="117"/>
      <c r="R35" s="117"/>
      <c r="S35" s="117"/>
      <c r="T35" s="117"/>
      <c r="U35" s="118"/>
      <c r="V35" s="117"/>
      <c r="W35" s="117"/>
      <c r="X35" s="117"/>
    </row>
    <row r="36" spans="2:24" ht="21.95" customHeight="1" thickBot="1" x14ac:dyDescent="0.3">
      <c r="B36" s="119" t="s">
        <v>219</v>
      </c>
      <c r="C36" s="120"/>
      <c r="D36" s="120"/>
      <c r="E36" s="121"/>
      <c r="F36" s="117"/>
      <c r="G36" s="117"/>
      <c r="H36" s="117"/>
      <c r="I36" s="117"/>
      <c r="J36" s="117"/>
      <c r="K36" s="118"/>
      <c r="L36" s="117"/>
      <c r="M36" s="117"/>
      <c r="N36" s="117"/>
      <c r="O36" s="117"/>
      <c r="P36" s="117"/>
      <c r="Q36" s="117"/>
      <c r="R36" s="117"/>
      <c r="S36" s="117"/>
      <c r="T36" s="117"/>
      <c r="U36" s="118"/>
      <c r="V36" s="117"/>
      <c r="W36" s="117"/>
      <c r="X36" s="117"/>
    </row>
    <row r="37" spans="2:24" ht="15.75" thickTop="1" x14ac:dyDescent="0.25">
      <c r="B37" s="133"/>
      <c r="C37" s="117"/>
      <c r="D37" s="117"/>
      <c r="E37" s="117"/>
      <c r="F37" s="117"/>
      <c r="G37" s="117"/>
      <c r="H37" s="117"/>
      <c r="I37" s="117"/>
      <c r="J37" s="117"/>
      <c r="K37" s="118"/>
      <c r="L37" s="117"/>
      <c r="M37" s="117"/>
      <c r="N37" s="117"/>
      <c r="O37" s="117"/>
      <c r="P37" s="117"/>
      <c r="Q37" s="117"/>
      <c r="R37" s="117"/>
      <c r="S37" s="117"/>
      <c r="T37" s="117"/>
      <c r="U37" s="118"/>
      <c r="V37" s="117"/>
      <c r="W37" s="117"/>
      <c r="X37" s="117"/>
    </row>
    <row r="38" spans="2:24" x14ac:dyDescent="0.25">
      <c r="B38" s="117"/>
      <c r="C38" s="117"/>
      <c r="D38" s="117"/>
      <c r="E38" s="117"/>
      <c r="F38" s="117"/>
      <c r="G38" s="117"/>
      <c r="H38" s="117"/>
      <c r="I38" s="117"/>
      <c r="J38" s="117"/>
      <c r="K38" s="118"/>
      <c r="L38" s="117"/>
      <c r="M38" s="117"/>
      <c r="N38" s="117"/>
      <c r="O38" s="117"/>
      <c r="P38" s="117"/>
      <c r="Q38" s="117"/>
      <c r="R38" s="117"/>
      <c r="S38" s="117"/>
      <c r="T38" s="117"/>
      <c r="U38" s="118"/>
      <c r="V38" s="117"/>
      <c r="W38" s="117"/>
      <c r="X38" s="117"/>
    </row>
    <row r="39" spans="2:24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2:24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2:24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2:24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2:24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2:24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2:24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2:24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2:24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2:24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2:24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2:24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2:24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2:24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2:24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2:24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2:24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2:24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2:24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2:24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2:24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2:24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2:24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2:24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2:24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2:24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2:24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2:24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2:24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2:24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2:24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2:24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</row>
    <row r="71" spans="2:24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2:24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2:24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2:24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</row>
    <row r="75" spans="2:24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</row>
    <row r="76" spans="2:24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</row>
    <row r="77" spans="2:24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</row>
    <row r="78" spans="2:24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</row>
    <row r="79" spans="2:24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</row>
    <row r="80" spans="2:24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</row>
    <row r="81" spans="2:24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</row>
    <row r="82" spans="2:24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2:24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</row>
    <row r="84" spans="2:24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</row>
    <row r="85" spans="2:24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2:24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2:24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</row>
    <row r="88" spans="2:24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</row>
    <row r="89" spans="2:24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2:24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spans="2:24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</row>
    <row r="92" spans="2:24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</row>
    <row r="93" spans="2:24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</row>
    <row r="94" spans="2:24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</row>
    <row r="95" spans="2:24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</row>
    <row r="96" spans="2:24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</row>
    <row r="97" spans="2:24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spans="2:24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</row>
    <row r="99" spans="2:24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</row>
    <row r="100" spans="2:24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</row>
    <row r="101" spans="2:24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</row>
    <row r="102" spans="2:24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2:24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2:24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</row>
    <row r="105" spans="2:24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</row>
    <row r="106" spans="2:24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</row>
    <row r="107" spans="2:24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</row>
    <row r="108" spans="2:24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2:24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2:24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</row>
    <row r="111" spans="2:24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</row>
    <row r="112" spans="2:24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</row>
    <row r="113" spans="2:24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</row>
    <row r="114" spans="2:24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</row>
    <row r="115" spans="2:24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</row>
    <row r="116" spans="2:24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</row>
    <row r="117" spans="2:24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</row>
    <row r="118" spans="2:24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</row>
    <row r="119" spans="2:24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</row>
    <row r="120" spans="2:24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</row>
    <row r="121" spans="2:24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</row>
    <row r="122" spans="2:24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</row>
    <row r="123" spans="2:24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</row>
    <row r="124" spans="2:24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</row>
    <row r="125" spans="2:24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</row>
    <row r="126" spans="2:24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</row>
    <row r="127" spans="2:24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</row>
    <row r="128" spans="2:24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2:24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</row>
    <row r="130" spans="2:24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2:24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2:24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</row>
    <row r="133" spans="2:24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</row>
    <row r="134" spans="2:24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</row>
    <row r="135" spans="2:24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2:24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2:24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</row>
    <row r="138" spans="2:24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</row>
    <row r="139" spans="2:24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</row>
    <row r="140" spans="2:24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</row>
    <row r="141" spans="2:24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2:24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</row>
    <row r="143" spans="2:24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</row>
    <row r="144" spans="2:24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</row>
    <row r="145" spans="2:24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</row>
    <row r="146" spans="2:24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</row>
    <row r="147" spans="2:24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</row>
    <row r="148" spans="2:24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</row>
    <row r="149" spans="2:24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</row>
    <row r="150" spans="2:24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</row>
    <row r="151" spans="2:24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</row>
    <row r="152" spans="2:24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2:24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</row>
    <row r="154" spans="2:24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</row>
    <row r="155" spans="2:24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</row>
    <row r="156" spans="2:24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</row>
    <row r="157" spans="2:24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</row>
    <row r="158" spans="2:24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2:24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</row>
    <row r="160" spans="2:24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</row>
    <row r="161" spans="2:24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</row>
    <row r="162" spans="2:24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</row>
    <row r="163" spans="2:24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</row>
    <row r="164" spans="2:24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</row>
    <row r="165" spans="2:24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</row>
    <row r="166" spans="2:24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</row>
    <row r="167" spans="2:24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</row>
    <row r="168" spans="2:24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</row>
    <row r="169" spans="2:24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</row>
    <row r="170" spans="2:24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</row>
    <row r="171" spans="2:24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</row>
    <row r="172" spans="2:24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</row>
    <row r="173" spans="2:24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</row>
    <row r="174" spans="2:24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</row>
    <row r="175" spans="2:24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</row>
    <row r="176" spans="2:24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</row>
    <row r="177" spans="2:24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</row>
    <row r="178" spans="2:24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</row>
    <row r="179" spans="2:24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</row>
    <row r="180" spans="2:24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</row>
    <row r="181" spans="2:24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2:24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</row>
    <row r="183" spans="2:24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</row>
    <row r="184" spans="2:24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</row>
    <row r="185" spans="2:24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</row>
    <row r="186" spans="2:24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</row>
    <row r="187" spans="2:24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</row>
    <row r="188" spans="2:24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</row>
    <row r="189" spans="2:24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</row>
    <row r="190" spans="2:24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</row>
    <row r="191" spans="2:24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</row>
    <row r="192" spans="2:24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</row>
    <row r="193" spans="2:24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</row>
    <row r="194" spans="2:24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</row>
    <row r="195" spans="2:24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</row>
    <row r="196" spans="2:24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</row>
    <row r="197" spans="2:24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</row>
    <row r="198" spans="2:24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</row>
    <row r="199" spans="2:24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</row>
    <row r="200" spans="2:24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</row>
    <row r="201" spans="2:24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</row>
    <row r="202" spans="2:24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</row>
    <row r="203" spans="2:24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</row>
    <row r="204" spans="2:24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</row>
    <row r="205" spans="2:24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</row>
    <row r="206" spans="2:24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</row>
    <row r="207" spans="2:24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</row>
    <row r="208" spans="2:24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</row>
    <row r="209" spans="2:24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</row>
    <row r="210" spans="2:24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</row>
    <row r="211" spans="2:24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</row>
    <row r="212" spans="2:24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</row>
    <row r="213" spans="2:24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</row>
    <row r="214" spans="2:24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</row>
    <row r="215" spans="2:24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</row>
    <row r="216" spans="2:24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</row>
    <row r="217" spans="2:24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</row>
    <row r="218" spans="2:24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</row>
    <row r="219" spans="2:24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</row>
    <row r="220" spans="2:24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</row>
    <row r="221" spans="2:24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</row>
    <row r="222" spans="2:24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</row>
    <row r="223" spans="2:24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</row>
    <row r="224" spans="2:24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</row>
    <row r="225" spans="2:24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</row>
    <row r="226" spans="2:24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</row>
    <row r="227" spans="2:24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</row>
    <row r="228" spans="2:24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</row>
    <row r="229" spans="2:24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</row>
    <row r="230" spans="2:24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</row>
    <row r="231" spans="2:24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</row>
    <row r="232" spans="2:24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</row>
    <row r="233" spans="2:24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</row>
    <row r="234" spans="2:24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</row>
    <row r="235" spans="2:24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</row>
    <row r="236" spans="2:24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</row>
    <row r="237" spans="2:24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</row>
    <row r="238" spans="2:24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</row>
    <row r="239" spans="2:24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</row>
    <row r="240" spans="2:24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</row>
    <row r="241" spans="2:24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</row>
    <row r="242" spans="2:24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</row>
    <row r="243" spans="2:24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</row>
    <row r="244" spans="2:24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</row>
    <row r="245" spans="2:24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</row>
    <row r="246" spans="2:24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</row>
    <row r="247" spans="2:24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</row>
    <row r="248" spans="2:24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</row>
    <row r="249" spans="2:24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</row>
    <row r="250" spans="2:24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</row>
    <row r="251" spans="2:24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</row>
    <row r="252" spans="2:24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</row>
    <row r="253" spans="2:24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</row>
    <row r="254" spans="2:24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</row>
    <row r="255" spans="2:24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</row>
    <row r="256" spans="2:24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</row>
    <row r="257" spans="2:24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</row>
    <row r="258" spans="2:24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</row>
    <row r="259" spans="2:24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</row>
    <row r="260" spans="2:24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</row>
    <row r="261" spans="2:24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</row>
    <row r="262" spans="2:24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</row>
    <row r="263" spans="2:24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</row>
    <row r="264" spans="2:24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</row>
    <row r="265" spans="2:24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</row>
    <row r="266" spans="2:24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</row>
    <row r="267" spans="2:24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</row>
    <row r="268" spans="2:24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</row>
    <row r="269" spans="2:24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</row>
    <row r="270" spans="2:24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</row>
    <row r="271" spans="2:24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</row>
    <row r="272" spans="2:24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</row>
    <row r="273" spans="2:24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</row>
    <row r="274" spans="2:24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</row>
    <row r="275" spans="2:24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</row>
    <row r="276" spans="2:24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</row>
    <row r="277" spans="2:24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</row>
    <row r="278" spans="2:24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</row>
    <row r="279" spans="2:24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</row>
    <row r="280" spans="2:24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</row>
    <row r="281" spans="2:24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</row>
    <row r="282" spans="2:24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</row>
    <row r="283" spans="2:24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</row>
    <row r="284" spans="2:24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</row>
    <row r="285" spans="2:24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</row>
    <row r="286" spans="2:24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</row>
    <row r="287" spans="2:24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</row>
    <row r="288" spans="2:24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</row>
    <row r="289" spans="2:24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</row>
    <row r="290" spans="2:24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</row>
    <row r="291" spans="2:24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</row>
    <row r="292" spans="2:24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</row>
    <row r="293" spans="2:24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</row>
    <row r="294" spans="2:24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</row>
    <row r="295" spans="2:24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</row>
    <row r="296" spans="2:24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</row>
    <row r="297" spans="2:24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</row>
    <row r="298" spans="2:24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</row>
    <row r="299" spans="2:24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</row>
    <row r="300" spans="2:24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</row>
    <row r="301" spans="2:24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</row>
    <row r="302" spans="2:24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</row>
    <row r="303" spans="2:24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</row>
    <row r="304" spans="2:24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</row>
    <row r="305" spans="2:24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</row>
    <row r="306" spans="2:24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</row>
    <row r="307" spans="2:24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</row>
    <row r="308" spans="2:24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</row>
    <row r="309" spans="2:24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</row>
    <row r="310" spans="2:24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</row>
    <row r="311" spans="2:24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</row>
    <row r="312" spans="2:24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</row>
    <row r="313" spans="2:24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</row>
    <row r="314" spans="2:24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</row>
    <row r="315" spans="2:24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</row>
    <row r="316" spans="2:24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</row>
    <row r="317" spans="2:24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</row>
    <row r="318" spans="2:24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</row>
    <row r="319" spans="2:24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</row>
    <row r="320" spans="2:24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</row>
    <row r="321" spans="2:24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</row>
    <row r="322" spans="2:24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</row>
    <row r="323" spans="2:24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</row>
    <row r="324" spans="2:24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</row>
    <row r="325" spans="2:24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</row>
    <row r="326" spans="2:24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</row>
    <row r="327" spans="2:24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</row>
    <row r="328" spans="2:24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</row>
    <row r="329" spans="2:24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</row>
    <row r="330" spans="2:24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</row>
    <row r="331" spans="2:24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</row>
    <row r="332" spans="2:24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</row>
    <row r="333" spans="2:24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</row>
    <row r="334" spans="2:24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</row>
    <row r="335" spans="2:24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</row>
    <row r="336" spans="2:24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</row>
    <row r="337" spans="2:24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</row>
    <row r="338" spans="2:24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</row>
    <row r="339" spans="2:24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</row>
    <row r="340" spans="2:24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</row>
    <row r="341" spans="2:24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</row>
    <row r="342" spans="2:24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</row>
    <row r="343" spans="2:24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</row>
    <row r="344" spans="2:24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</row>
    <row r="345" spans="2:24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</row>
    <row r="346" spans="2:24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</row>
    <row r="347" spans="2:24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</row>
    <row r="348" spans="2:24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</row>
    <row r="349" spans="2:24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</row>
    <row r="350" spans="2:24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</row>
    <row r="351" spans="2:24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</row>
    <row r="352" spans="2:24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</row>
    <row r="353" spans="2:24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</row>
    <row r="354" spans="2:24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</row>
    <row r="355" spans="2:24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</row>
    <row r="356" spans="2:24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</row>
    <row r="357" spans="2:24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</row>
    <row r="358" spans="2:24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</row>
    <row r="359" spans="2:24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</row>
    <row r="360" spans="2:24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</row>
    <row r="361" spans="2:24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</row>
    <row r="362" spans="2:24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</row>
    <row r="363" spans="2:24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</row>
    <row r="364" spans="2:24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</row>
    <row r="365" spans="2:24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</row>
    <row r="366" spans="2:24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</row>
    <row r="367" spans="2:24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</row>
    <row r="368" spans="2:24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</row>
    <row r="369" spans="2:24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</row>
    <row r="370" spans="2:24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</row>
    <row r="371" spans="2:24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</row>
    <row r="372" spans="2:24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</row>
    <row r="373" spans="2:24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</row>
    <row r="374" spans="2:24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</row>
    <row r="375" spans="2:24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</row>
    <row r="376" spans="2:24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</row>
    <row r="377" spans="2:24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</row>
    <row r="378" spans="2:24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</row>
    <row r="379" spans="2:24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</row>
    <row r="380" spans="2:24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</row>
    <row r="381" spans="2:24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</row>
    <row r="382" spans="2:24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</row>
    <row r="383" spans="2:24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</row>
    <row r="384" spans="2:24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</row>
    <row r="385" spans="2:24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</row>
    <row r="386" spans="2:24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</row>
    <row r="387" spans="2:24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</row>
    <row r="388" spans="2:24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</row>
    <row r="389" spans="2:24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</row>
    <row r="390" spans="2:24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</row>
    <row r="391" spans="2:24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</row>
    <row r="392" spans="2:24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</row>
    <row r="393" spans="2:24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</row>
    <row r="394" spans="2:24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</row>
    <row r="395" spans="2:24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</row>
    <row r="396" spans="2:24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</row>
    <row r="397" spans="2:24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</row>
    <row r="398" spans="2:24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</row>
    <row r="399" spans="2:24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</row>
    <row r="400" spans="2:24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</row>
    <row r="401" spans="2:24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</row>
    <row r="402" spans="2:24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</row>
    <row r="403" spans="2:24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</row>
    <row r="404" spans="2:24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</row>
    <row r="405" spans="2:24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</row>
    <row r="406" spans="2:24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</row>
    <row r="407" spans="2:24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</row>
    <row r="408" spans="2:24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</row>
    <row r="409" spans="2:24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</row>
    <row r="410" spans="2:24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</row>
    <row r="411" spans="2:24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</row>
    <row r="412" spans="2:24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</row>
    <row r="413" spans="2:24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</row>
    <row r="414" spans="2:24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</row>
    <row r="415" spans="2:24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</row>
    <row r="416" spans="2:24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</row>
    <row r="417" spans="2:24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</row>
    <row r="418" spans="2:24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</row>
    <row r="419" spans="2:24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</row>
    <row r="420" spans="2:24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</row>
    <row r="421" spans="2:24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</row>
    <row r="422" spans="2:24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</row>
    <row r="423" spans="2:24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</row>
    <row r="424" spans="2:24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</row>
    <row r="425" spans="2:24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</row>
    <row r="426" spans="2:24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</row>
    <row r="427" spans="2:24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</row>
    <row r="428" spans="2:24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</row>
    <row r="429" spans="2:24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</row>
    <row r="430" spans="2:24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</row>
    <row r="431" spans="2:24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</row>
    <row r="432" spans="2:24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</row>
    <row r="433" spans="2:24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</row>
    <row r="434" spans="2:24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</row>
    <row r="435" spans="2:24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</row>
    <row r="436" spans="2:24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</row>
    <row r="437" spans="2:24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</row>
    <row r="438" spans="2:24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</row>
    <row r="439" spans="2:24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</row>
    <row r="440" spans="2:24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</row>
    <row r="441" spans="2:24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</row>
    <row r="442" spans="2:24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</row>
    <row r="443" spans="2:24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</row>
    <row r="444" spans="2:24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</row>
    <row r="445" spans="2:24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</row>
    <row r="446" spans="2:24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</row>
    <row r="447" spans="2:24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</row>
    <row r="448" spans="2:24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</row>
    <row r="449" spans="2:24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</row>
    <row r="450" spans="2:24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</row>
    <row r="451" spans="2:24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</row>
    <row r="452" spans="2:24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</row>
    <row r="453" spans="2:24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</row>
    <row r="454" spans="2:24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</row>
    <row r="455" spans="2:24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</row>
    <row r="456" spans="2:24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</row>
    <row r="457" spans="2:24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</row>
    <row r="458" spans="2:24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</row>
    <row r="459" spans="2:24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</row>
    <row r="460" spans="2:24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</row>
    <row r="461" spans="2:24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</row>
    <row r="462" spans="2:24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</row>
    <row r="463" spans="2:24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</row>
    <row r="464" spans="2:24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</row>
    <row r="465" spans="2:24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</row>
    <row r="466" spans="2:24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</row>
    <row r="467" spans="2:24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</row>
    <row r="468" spans="2:24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</row>
    <row r="469" spans="2:24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</row>
    <row r="470" spans="2:24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</row>
    <row r="471" spans="2:24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</row>
    <row r="472" spans="2:24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</row>
    <row r="473" spans="2:24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</row>
    <row r="474" spans="2:24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</row>
    <row r="475" spans="2:24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</row>
    <row r="476" spans="2:24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</row>
    <row r="477" spans="2:24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</row>
    <row r="478" spans="2:24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</row>
    <row r="479" spans="2:24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</row>
    <row r="480" spans="2:24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</row>
    <row r="481" spans="2:24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</row>
    <row r="482" spans="2:24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</row>
    <row r="483" spans="2:24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</row>
    <row r="484" spans="2:24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</row>
    <row r="485" spans="2:24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</row>
    <row r="486" spans="2:24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</row>
    <row r="487" spans="2:24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</row>
    <row r="488" spans="2:24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</row>
    <row r="489" spans="2:24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</row>
    <row r="490" spans="2:24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</row>
    <row r="491" spans="2:24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</row>
    <row r="492" spans="2:24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</row>
    <row r="493" spans="2:24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</row>
    <row r="494" spans="2:24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</row>
    <row r="495" spans="2:24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</row>
    <row r="496" spans="2:24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</row>
    <row r="497" spans="2:24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</row>
    <row r="498" spans="2:24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</row>
    <row r="499" spans="2:24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</row>
    <row r="500" spans="2:24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</row>
    <row r="501" spans="2:24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</row>
    <row r="502" spans="2:24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</row>
    <row r="503" spans="2:24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</row>
    <row r="504" spans="2:24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</row>
    <row r="505" spans="2:24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</row>
    <row r="506" spans="2:24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</row>
    <row r="507" spans="2:24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</row>
    <row r="508" spans="2:24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</row>
    <row r="509" spans="2:24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</row>
    <row r="510" spans="2:24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</row>
    <row r="511" spans="2:24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</row>
    <row r="512" spans="2:24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</row>
    <row r="513" spans="2:24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</row>
    <row r="514" spans="2:24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</row>
    <row r="515" spans="2:24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</row>
    <row r="516" spans="2:24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</row>
    <row r="517" spans="2:24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</row>
    <row r="518" spans="2:24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</row>
    <row r="519" spans="2:24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</row>
    <row r="520" spans="2:24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</row>
    <row r="521" spans="2:24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</row>
    <row r="522" spans="2:24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</row>
    <row r="523" spans="2:24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</row>
    <row r="524" spans="2:24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</row>
    <row r="525" spans="2:24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</row>
    <row r="526" spans="2:24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</row>
    <row r="527" spans="2:24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</row>
    <row r="528" spans="2:24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</row>
    <row r="529" spans="2:24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</row>
    <row r="530" spans="2:24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</row>
    <row r="531" spans="2:24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</row>
    <row r="532" spans="2:24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</row>
    <row r="533" spans="2:24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</row>
    <row r="534" spans="2:24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</row>
    <row r="535" spans="2:24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</row>
    <row r="536" spans="2:24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</row>
    <row r="537" spans="2:24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</row>
    <row r="538" spans="2:24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</row>
    <row r="539" spans="2:24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</row>
    <row r="540" spans="2:24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</row>
    <row r="541" spans="2:24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</row>
    <row r="542" spans="2:24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</row>
    <row r="543" spans="2:24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</row>
    <row r="544" spans="2:24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</row>
    <row r="545" spans="2:24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</row>
    <row r="546" spans="2:24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</row>
    <row r="547" spans="2:24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</row>
    <row r="548" spans="2:24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</row>
    <row r="549" spans="2:24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</row>
    <row r="550" spans="2:24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</row>
    <row r="551" spans="2:24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</row>
    <row r="552" spans="2:24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</row>
    <row r="553" spans="2:24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</row>
    <row r="554" spans="2:24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</row>
    <row r="555" spans="2:24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</row>
    <row r="556" spans="2:24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</row>
    <row r="557" spans="2:24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</row>
    <row r="558" spans="2:24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</row>
    <row r="559" spans="2:24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</row>
    <row r="560" spans="2:24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</row>
    <row r="561" spans="2:24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</row>
    <row r="562" spans="2:24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</row>
    <row r="563" spans="2:24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</row>
    <row r="564" spans="2:24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</row>
    <row r="565" spans="2:24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</row>
    <row r="566" spans="2:24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</row>
    <row r="567" spans="2:24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</row>
    <row r="568" spans="2:24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</row>
    <row r="569" spans="2:24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</row>
    <row r="570" spans="2:24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</row>
    <row r="571" spans="2:24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</row>
    <row r="572" spans="2:24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</row>
    <row r="573" spans="2:24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</row>
    <row r="574" spans="2:24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</row>
    <row r="575" spans="2:24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</row>
    <row r="576" spans="2:24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</row>
    <row r="577" spans="2:24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</row>
    <row r="578" spans="2:24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</row>
    <row r="579" spans="2:24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</row>
    <row r="580" spans="2:24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</row>
    <row r="581" spans="2:24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</row>
    <row r="582" spans="2:24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</row>
    <row r="583" spans="2:24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</row>
    <row r="584" spans="2:24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</row>
    <row r="585" spans="2:24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</row>
    <row r="586" spans="2:24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</row>
    <row r="587" spans="2:24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</row>
    <row r="588" spans="2:24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</row>
    <row r="589" spans="2:24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</row>
    <row r="590" spans="2:24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</row>
    <row r="591" spans="2:24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</row>
    <row r="592" spans="2:24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</row>
    <row r="593" spans="2:24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</row>
    <row r="594" spans="2:24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</row>
    <row r="595" spans="2:24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</row>
    <row r="596" spans="2:24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</row>
    <row r="597" spans="2:24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</row>
    <row r="598" spans="2:24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</row>
    <row r="599" spans="2:24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</row>
    <row r="600" spans="2:24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</row>
    <row r="601" spans="2:24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</row>
    <row r="602" spans="2:24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</row>
    <row r="603" spans="2:24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</row>
    <row r="604" spans="2:24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</row>
    <row r="605" spans="2:24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</row>
    <row r="606" spans="2:24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</row>
    <row r="607" spans="2:24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</row>
    <row r="608" spans="2:24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</row>
    <row r="609" spans="2:24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</row>
    <row r="610" spans="2:24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</row>
    <row r="611" spans="2:24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</row>
    <row r="612" spans="2:24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</row>
    <row r="613" spans="2:24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</row>
    <row r="614" spans="2:24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</row>
    <row r="615" spans="2:24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</row>
    <row r="616" spans="2:24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</row>
    <row r="617" spans="2:24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</row>
    <row r="618" spans="2:24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</row>
    <row r="619" spans="2:24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</row>
    <row r="620" spans="2:24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</row>
    <row r="621" spans="2:24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</row>
    <row r="622" spans="2:24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</row>
    <row r="623" spans="2:24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</row>
    <row r="624" spans="2:24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</row>
    <row r="625" spans="2:24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</row>
    <row r="626" spans="2:24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</row>
    <row r="627" spans="2:24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</row>
    <row r="628" spans="2:24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</row>
    <row r="629" spans="2:24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</row>
    <row r="630" spans="2:24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</row>
    <row r="631" spans="2:24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</row>
    <row r="632" spans="2:24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</row>
    <row r="633" spans="2:24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</row>
    <row r="634" spans="2:24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</row>
    <row r="635" spans="2:24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</row>
    <row r="636" spans="2:24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</row>
    <row r="637" spans="2:24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</row>
    <row r="638" spans="2:24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</row>
    <row r="639" spans="2:24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</row>
    <row r="640" spans="2:24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</row>
    <row r="641" spans="2:24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</row>
    <row r="642" spans="2:24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</row>
    <row r="643" spans="2:24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</row>
    <row r="644" spans="2:24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</row>
    <row r="645" spans="2:24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</row>
    <row r="646" spans="2:24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</row>
    <row r="647" spans="2:24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</row>
    <row r="648" spans="2:24" x14ac:dyDescent="0.25"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</row>
    <row r="649" spans="2:24" x14ac:dyDescent="0.25"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</row>
    <row r="650" spans="2:24" x14ac:dyDescent="0.25"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</row>
    <row r="651" spans="2:24" x14ac:dyDescent="0.25"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</row>
    <row r="652" spans="2:24" x14ac:dyDescent="0.25"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</row>
    <row r="653" spans="2:24" x14ac:dyDescent="0.25"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</row>
    <row r="654" spans="2:24" x14ac:dyDescent="0.25"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</row>
    <row r="655" spans="2:24" x14ac:dyDescent="0.25"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</row>
    <row r="656" spans="2:24" x14ac:dyDescent="0.25"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</row>
    <row r="657" spans="2:24" x14ac:dyDescent="0.25"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</row>
    <row r="658" spans="2:24" x14ac:dyDescent="0.25"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</row>
    <row r="659" spans="2:24" x14ac:dyDescent="0.25"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</row>
    <row r="660" spans="2:24" x14ac:dyDescent="0.25"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</row>
    <row r="661" spans="2:24" x14ac:dyDescent="0.25"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</row>
    <row r="662" spans="2:24" x14ac:dyDescent="0.25"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</row>
    <row r="663" spans="2:24" x14ac:dyDescent="0.25"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</row>
    <row r="664" spans="2:24" x14ac:dyDescent="0.25"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</row>
    <row r="665" spans="2:24" x14ac:dyDescent="0.25"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</row>
    <row r="666" spans="2:24" x14ac:dyDescent="0.25"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</row>
    <row r="667" spans="2:24" x14ac:dyDescent="0.25"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</row>
    <row r="668" spans="2:24" x14ac:dyDescent="0.25"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</row>
    <row r="669" spans="2:24" x14ac:dyDescent="0.25"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</row>
    <row r="670" spans="2:24" x14ac:dyDescent="0.25"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</row>
    <row r="671" spans="2:24" x14ac:dyDescent="0.25"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</row>
    <row r="672" spans="2:24" x14ac:dyDescent="0.25"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</row>
    <row r="673" spans="2:24" x14ac:dyDescent="0.25"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</row>
    <row r="674" spans="2:24" x14ac:dyDescent="0.25"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</row>
    <row r="675" spans="2:24" x14ac:dyDescent="0.25"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</row>
    <row r="676" spans="2:24" x14ac:dyDescent="0.25"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</row>
    <row r="677" spans="2:24" x14ac:dyDescent="0.25"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</row>
    <row r="678" spans="2:24" x14ac:dyDescent="0.25"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</row>
    <row r="679" spans="2:24" x14ac:dyDescent="0.25"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</row>
    <row r="680" spans="2:24" x14ac:dyDescent="0.25"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</row>
    <row r="681" spans="2:24" x14ac:dyDescent="0.25"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</row>
    <row r="682" spans="2:24" x14ac:dyDescent="0.25"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</row>
    <row r="683" spans="2:24" x14ac:dyDescent="0.25"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</row>
    <row r="684" spans="2:24" x14ac:dyDescent="0.25"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</row>
    <row r="685" spans="2:24" x14ac:dyDescent="0.25"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</row>
    <row r="686" spans="2:24" x14ac:dyDescent="0.25"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</row>
    <row r="687" spans="2:24" x14ac:dyDescent="0.25"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</row>
    <row r="688" spans="2:24" x14ac:dyDescent="0.25"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</row>
    <row r="689" spans="2:24" x14ac:dyDescent="0.25"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</row>
    <row r="690" spans="2:24" x14ac:dyDescent="0.25"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</row>
    <row r="691" spans="2:24" x14ac:dyDescent="0.25"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</row>
    <row r="692" spans="2:24" x14ac:dyDescent="0.25"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</row>
    <row r="693" spans="2:24" x14ac:dyDescent="0.25"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</row>
    <row r="694" spans="2:24" x14ac:dyDescent="0.25"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</row>
    <row r="695" spans="2:24" x14ac:dyDescent="0.25"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</row>
    <row r="696" spans="2:24" x14ac:dyDescent="0.25"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</row>
    <row r="697" spans="2:24" x14ac:dyDescent="0.25"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</row>
    <row r="698" spans="2:24" x14ac:dyDescent="0.25"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</row>
    <row r="699" spans="2:24" x14ac:dyDescent="0.25"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</row>
    <row r="700" spans="2:24" x14ac:dyDescent="0.25"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</row>
    <row r="701" spans="2:24" x14ac:dyDescent="0.25"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</row>
    <row r="702" spans="2:24" x14ac:dyDescent="0.25"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</row>
    <row r="703" spans="2:24" x14ac:dyDescent="0.25"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</row>
    <row r="704" spans="2:24" x14ac:dyDescent="0.25"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</row>
    <row r="705" spans="2:24" x14ac:dyDescent="0.25"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</row>
    <row r="706" spans="2:24" x14ac:dyDescent="0.25"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</row>
    <row r="707" spans="2:24" x14ac:dyDescent="0.25"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</row>
    <row r="708" spans="2:24" x14ac:dyDescent="0.25"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</row>
    <row r="709" spans="2:24" x14ac:dyDescent="0.25"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</row>
    <row r="710" spans="2:24" x14ac:dyDescent="0.25"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</row>
    <row r="711" spans="2:24" x14ac:dyDescent="0.25"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</row>
    <row r="712" spans="2:24" x14ac:dyDescent="0.25"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</row>
    <row r="713" spans="2:24" x14ac:dyDescent="0.25"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</row>
    <row r="714" spans="2:24" x14ac:dyDescent="0.25"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</row>
    <row r="715" spans="2:24" x14ac:dyDescent="0.25"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</row>
    <row r="716" spans="2:24" x14ac:dyDescent="0.25"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</row>
    <row r="717" spans="2:24" x14ac:dyDescent="0.25"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</row>
    <row r="718" spans="2:24" x14ac:dyDescent="0.25"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</row>
    <row r="719" spans="2:24" x14ac:dyDescent="0.25"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</row>
    <row r="720" spans="2:24" x14ac:dyDescent="0.25"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</row>
    <row r="721" spans="2:24" x14ac:dyDescent="0.25"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</row>
    <row r="722" spans="2:24" x14ac:dyDescent="0.25"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</row>
    <row r="723" spans="2:24" x14ac:dyDescent="0.25"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</row>
    <row r="724" spans="2:24" x14ac:dyDescent="0.25"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</row>
    <row r="725" spans="2:24" x14ac:dyDescent="0.25"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</row>
    <row r="726" spans="2:24" x14ac:dyDescent="0.25"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</row>
    <row r="727" spans="2:24" x14ac:dyDescent="0.25"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</row>
    <row r="728" spans="2:24" x14ac:dyDescent="0.25"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</row>
    <row r="729" spans="2:24" x14ac:dyDescent="0.25"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</row>
    <row r="730" spans="2:24" x14ac:dyDescent="0.25"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</row>
    <row r="731" spans="2:24" x14ac:dyDescent="0.25"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</row>
    <row r="732" spans="2:24" x14ac:dyDescent="0.25"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</row>
    <row r="733" spans="2:24" x14ac:dyDescent="0.25"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</row>
  </sheetData>
  <mergeCells count="18">
    <mergeCell ref="E6:F6"/>
    <mergeCell ref="G6:H6"/>
    <mergeCell ref="B2:X2"/>
    <mergeCell ref="C3:V3"/>
    <mergeCell ref="W3:X6"/>
    <mergeCell ref="C4:L4"/>
    <mergeCell ref="M4:V4"/>
    <mergeCell ref="K5:L6"/>
    <mergeCell ref="M5:T5"/>
    <mergeCell ref="U5:V6"/>
    <mergeCell ref="O6:P6"/>
    <mergeCell ref="I6:J6"/>
    <mergeCell ref="M6:N6"/>
    <mergeCell ref="Q6:R6"/>
    <mergeCell ref="S6:T6"/>
    <mergeCell ref="B3:B7"/>
    <mergeCell ref="C5:J5"/>
    <mergeCell ref="C6:D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>
    <tabColor rgb="FF00B050"/>
    <pageSetUpPr fitToPage="1"/>
  </sheetPr>
  <dimension ref="B1:W642"/>
  <sheetViews>
    <sheetView topLeftCell="A4" zoomScale="80" zoomScaleNormal="80" workbookViewId="0">
      <selection activeCell="C7" sqref="C7:R32"/>
    </sheetView>
  </sheetViews>
  <sheetFormatPr defaultColWidth="11.42578125" defaultRowHeight="15" x14ac:dyDescent="0.25"/>
  <cols>
    <col min="1" max="1" width="2.7109375" style="81" customWidth="1"/>
    <col min="2" max="18" width="15.7109375" style="63" customWidth="1"/>
    <col min="19" max="19" width="11.42578125" style="269"/>
    <col min="20" max="16384" width="11.42578125" style="81"/>
  </cols>
  <sheetData>
    <row r="1" spans="2:18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2:18" ht="21.95" customHeight="1" thickTop="1" thickBot="1" x14ac:dyDescent="0.3">
      <c r="B2" s="287" t="s">
        <v>286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2:18" ht="21.95" customHeight="1" thickTop="1" thickBot="1" x14ac:dyDescent="0.3">
      <c r="B3" s="290" t="s">
        <v>216</v>
      </c>
      <c r="C3" s="314" t="s">
        <v>39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281" t="s">
        <v>31</v>
      </c>
    </row>
    <row r="4" spans="2:18" ht="21.95" customHeight="1" thickTop="1" thickBot="1" x14ac:dyDescent="0.3">
      <c r="B4" s="328"/>
      <c r="C4" s="314" t="s">
        <v>40</v>
      </c>
      <c r="D4" s="315"/>
      <c r="E4" s="315"/>
      <c r="F4" s="315"/>
      <c r="G4" s="316"/>
      <c r="H4" s="314" t="s">
        <v>41</v>
      </c>
      <c r="I4" s="315"/>
      <c r="J4" s="315"/>
      <c r="K4" s="315"/>
      <c r="L4" s="316"/>
      <c r="M4" s="321" t="s">
        <v>42</v>
      </c>
      <c r="N4" s="315"/>
      <c r="O4" s="315"/>
      <c r="P4" s="315"/>
      <c r="Q4" s="315"/>
      <c r="R4" s="282"/>
    </row>
    <row r="5" spans="2:18" ht="21.95" customHeight="1" thickTop="1" x14ac:dyDescent="0.25">
      <c r="B5" s="328"/>
      <c r="C5" s="332" t="s">
        <v>81</v>
      </c>
      <c r="D5" s="333"/>
      <c r="E5" s="333"/>
      <c r="F5" s="334"/>
      <c r="G5" s="330" t="s">
        <v>31</v>
      </c>
      <c r="H5" s="332" t="s">
        <v>81</v>
      </c>
      <c r="I5" s="333"/>
      <c r="J5" s="333"/>
      <c r="K5" s="334"/>
      <c r="L5" s="330" t="s">
        <v>31</v>
      </c>
      <c r="M5" s="332" t="s">
        <v>81</v>
      </c>
      <c r="N5" s="333"/>
      <c r="O5" s="333"/>
      <c r="P5" s="334"/>
      <c r="Q5" s="330" t="s">
        <v>31</v>
      </c>
      <c r="R5" s="282"/>
    </row>
    <row r="6" spans="2:18" ht="21.95" customHeight="1" thickBot="1" x14ac:dyDescent="0.3">
      <c r="B6" s="329"/>
      <c r="C6" s="251" t="s">
        <v>33</v>
      </c>
      <c r="D6" s="253" t="s">
        <v>194</v>
      </c>
      <c r="E6" s="253" t="s">
        <v>196</v>
      </c>
      <c r="F6" s="134" t="s">
        <v>34</v>
      </c>
      <c r="G6" s="331"/>
      <c r="H6" s="251" t="s">
        <v>33</v>
      </c>
      <c r="I6" s="253" t="s">
        <v>194</v>
      </c>
      <c r="J6" s="253" t="s">
        <v>196</v>
      </c>
      <c r="K6" s="134" t="s">
        <v>34</v>
      </c>
      <c r="L6" s="331"/>
      <c r="M6" s="251" t="s">
        <v>33</v>
      </c>
      <c r="N6" s="253" t="s">
        <v>194</v>
      </c>
      <c r="O6" s="253" t="s">
        <v>196</v>
      </c>
      <c r="P6" s="134" t="s">
        <v>34</v>
      </c>
      <c r="Q6" s="331"/>
      <c r="R6" s="283"/>
    </row>
    <row r="7" spans="2:18" ht="21.95" customHeight="1" thickTop="1" x14ac:dyDescent="0.25">
      <c r="B7" s="86" t="s">
        <v>6</v>
      </c>
      <c r="C7" s="274">
        <v>7</v>
      </c>
      <c r="D7" s="275">
        <v>12</v>
      </c>
      <c r="E7" s="137">
        <v>0</v>
      </c>
      <c r="F7" s="138">
        <v>0</v>
      </c>
      <c r="G7" s="139">
        <v>19</v>
      </c>
      <c r="H7" s="135">
        <v>55</v>
      </c>
      <c r="I7" s="136">
        <v>156</v>
      </c>
      <c r="J7" s="136">
        <v>12</v>
      </c>
      <c r="K7" s="138">
        <v>0</v>
      </c>
      <c r="L7" s="139">
        <v>223</v>
      </c>
      <c r="M7" s="135">
        <v>6</v>
      </c>
      <c r="N7" s="136">
        <v>31</v>
      </c>
      <c r="O7" s="136">
        <v>7</v>
      </c>
      <c r="P7" s="138">
        <v>0</v>
      </c>
      <c r="Q7" s="139">
        <v>44</v>
      </c>
      <c r="R7" s="140">
        <v>286</v>
      </c>
    </row>
    <row r="8" spans="2:18" ht="21.95" customHeight="1" x14ac:dyDescent="0.25">
      <c r="B8" s="86" t="s">
        <v>7</v>
      </c>
      <c r="C8" s="135">
        <v>8</v>
      </c>
      <c r="D8" s="136">
        <v>11</v>
      </c>
      <c r="E8" s="137">
        <v>0</v>
      </c>
      <c r="F8" s="138">
        <v>0</v>
      </c>
      <c r="G8" s="141">
        <v>19</v>
      </c>
      <c r="H8" s="135">
        <v>41</v>
      </c>
      <c r="I8" s="136">
        <v>109</v>
      </c>
      <c r="J8" s="136">
        <v>6</v>
      </c>
      <c r="K8" s="138">
        <v>0</v>
      </c>
      <c r="L8" s="141">
        <v>156</v>
      </c>
      <c r="M8" s="135">
        <v>13</v>
      </c>
      <c r="N8" s="136">
        <v>17</v>
      </c>
      <c r="O8" s="136">
        <v>1</v>
      </c>
      <c r="P8" s="138">
        <v>0</v>
      </c>
      <c r="Q8" s="141">
        <v>31</v>
      </c>
      <c r="R8" s="140">
        <v>206</v>
      </c>
    </row>
    <row r="9" spans="2:18" ht="21.95" customHeight="1" x14ac:dyDescent="0.25">
      <c r="B9" s="86" t="s">
        <v>8</v>
      </c>
      <c r="C9" s="135">
        <v>4</v>
      </c>
      <c r="D9" s="136">
        <v>12</v>
      </c>
      <c r="E9" s="137">
        <v>0</v>
      </c>
      <c r="F9" s="138">
        <v>0</v>
      </c>
      <c r="G9" s="141">
        <v>16</v>
      </c>
      <c r="H9" s="135">
        <v>43</v>
      </c>
      <c r="I9" s="136">
        <v>109</v>
      </c>
      <c r="J9" s="136">
        <v>6</v>
      </c>
      <c r="K9" s="138">
        <v>0</v>
      </c>
      <c r="L9" s="141">
        <v>158</v>
      </c>
      <c r="M9" s="135">
        <v>1</v>
      </c>
      <c r="N9" s="136">
        <v>21</v>
      </c>
      <c r="O9" s="136">
        <v>2</v>
      </c>
      <c r="P9" s="138">
        <v>0</v>
      </c>
      <c r="Q9" s="141">
        <v>24</v>
      </c>
      <c r="R9" s="140">
        <v>198</v>
      </c>
    </row>
    <row r="10" spans="2:18" ht="21.95" customHeight="1" x14ac:dyDescent="0.25">
      <c r="B10" s="86" t="s">
        <v>9</v>
      </c>
      <c r="C10" s="135">
        <v>1</v>
      </c>
      <c r="D10" s="136">
        <v>2</v>
      </c>
      <c r="E10" s="137">
        <v>0</v>
      </c>
      <c r="F10" s="138">
        <v>0</v>
      </c>
      <c r="G10" s="141">
        <v>3</v>
      </c>
      <c r="H10" s="135">
        <v>31</v>
      </c>
      <c r="I10" s="136">
        <v>97</v>
      </c>
      <c r="J10" s="136">
        <v>5</v>
      </c>
      <c r="K10" s="138">
        <v>0</v>
      </c>
      <c r="L10" s="141">
        <v>133</v>
      </c>
      <c r="M10" s="135">
        <v>5</v>
      </c>
      <c r="N10" s="136">
        <v>21</v>
      </c>
      <c r="O10" s="136">
        <v>0</v>
      </c>
      <c r="P10" s="138">
        <v>0</v>
      </c>
      <c r="Q10" s="141">
        <v>26</v>
      </c>
      <c r="R10" s="140">
        <v>162</v>
      </c>
    </row>
    <row r="11" spans="2:18" ht="21.95" customHeight="1" x14ac:dyDescent="0.25">
      <c r="B11" s="86" t="s">
        <v>10</v>
      </c>
      <c r="C11" s="135">
        <v>3</v>
      </c>
      <c r="D11" s="136">
        <v>5</v>
      </c>
      <c r="E11" s="137">
        <v>0</v>
      </c>
      <c r="F11" s="138">
        <v>0</v>
      </c>
      <c r="G11" s="141">
        <v>8</v>
      </c>
      <c r="H11" s="135">
        <v>33</v>
      </c>
      <c r="I11" s="136">
        <v>97</v>
      </c>
      <c r="J11" s="136">
        <v>4</v>
      </c>
      <c r="K11" s="138">
        <v>1</v>
      </c>
      <c r="L11" s="141">
        <v>135</v>
      </c>
      <c r="M11" s="135">
        <v>14</v>
      </c>
      <c r="N11" s="136">
        <v>16</v>
      </c>
      <c r="O11" s="136">
        <v>2</v>
      </c>
      <c r="P11" s="138">
        <v>0</v>
      </c>
      <c r="Q11" s="141">
        <v>32</v>
      </c>
      <c r="R11" s="140">
        <v>175</v>
      </c>
    </row>
    <row r="12" spans="2:18" ht="21.95" customHeight="1" x14ac:dyDescent="0.25">
      <c r="B12" s="86" t="s">
        <v>11</v>
      </c>
      <c r="C12" s="135">
        <v>7</v>
      </c>
      <c r="D12" s="136">
        <v>14</v>
      </c>
      <c r="E12" s="137">
        <v>0</v>
      </c>
      <c r="F12" s="138">
        <v>0</v>
      </c>
      <c r="G12" s="141">
        <v>21</v>
      </c>
      <c r="H12" s="135">
        <v>31</v>
      </c>
      <c r="I12" s="136">
        <v>121</v>
      </c>
      <c r="J12" s="136">
        <v>5</v>
      </c>
      <c r="K12" s="138">
        <v>0</v>
      </c>
      <c r="L12" s="141">
        <v>157</v>
      </c>
      <c r="M12" s="135">
        <v>13</v>
      </c>
      <c r="N12" s="136">
        <v>46</v>
      </c>
      <c r="O12" s="136">
        <v>3</v>
      </c>
      <c r="P12" s="138">
        <v>0</v>
      </c>
      <c r="Q12" s="141">
        <v>62</v>
      </c>
      <c r="R12" s="140">
        <v>240</v>
      </c>
    </row>
    <row r="13" spans="2:18" ht="21.95" customHeight="1" x14ac:dyDescent="0.25">
      <c r="B13" s="86" t="s">
        <v>12</v>
      </c>
      <c r="C13" s="135">
        <v>11</v>
      </c>
      <c r="D13" s="136">
        <v>12</v>
      </c>
      <c r="E13" s="137">
        <v>1</v>
      </c>
      <c r="F13" s="138">
        <v>0</v>
      </c>
      <c r="G13" s="141">
        <v>24</v>
      </c>
      <c r="H13" s="135">
        <v>64</v>
      </c>
      <c r="I13" s="136">
        <v>224</v>
      </c>
      <c r="J13" s="136">
        <v>12</v>
      </c>
      <c r="K13" s="138">
        <v>0</v>
      </c>
      <c r="L13" s="141">
        <v>300</v>
      </c>
      <c r="M13" s="135">
        <v>31</v>
      </c>
      <c r="N13" s="136">
        <v>121</v>
      </c>
      <c r="O13" s="136">
        <v>8</v>
      </c>
      <c r="P13" s="138">
        <v>0</v>
      </c>
      <c r="Q13" s="141">
        <v>160</v>
      </c>
      <c r="R13" s="140">
        <v>484</v>
      </c>
    </row>
    <row r="14" spans="2:18" ht="21.95" customHeight="1" x14ac:dyDescent="0.25">
      <c r="B14" s="86" t="s">
        <v>13</v>
      </c>
      <c r="C14" s="135">
        <v>23</v>
      </c>
      <c r="D14" s="136">
        <v>36</v>
      </c>
      <c r="E14" s="137">
        <v>0</v>
      </c>
      <c r="F14" s="138">
        <v>0</v>
      </c>
      <c r="G14" s="141">
        <v>59</v>
      </c>
      <c r="H14" s="135">
        <v>122</v>
      </c>
      <c r="I14" s="136">
        <v>444</v>
      </c>
      <c r="J14" s="136">
        <v>18</v>
      </c>
      <c r="K14" s="138">
        <v>0</v>
      </c>
      <c r="L14" s="141">
        <v>584</v>
      </c>
      <c r="M14" s="135">
        <v>101</v>
      </c>
      <c r="N14" s="136">
        <v>263</v>
      </c>
      <c r="O14" s="136">
        <v>27</v>
      </c>
      <c r="P14" s="138">
        <v>0</v>
      </c>
      <c r="Q14" s="141">
        <v>391</v>
      </c>
      <c r="R14" s="140">
        <v>1034</v>
      </c>
    </row>
    <row r="15" spans="2:18" ht="21.95" customHeight="1" x14ac:dyDescent="0.25">
      <c r="B15" s="86" t="s">
        <v>14</v>
      </c>
      <c r="C15" s="135">
        <v>29</v>
      </c>
      <c r="D15" s="136">
        <v>66</v>
      </c>
      <c r="E15" s="137">
        <v>0</v>
      </c>
      <c r="F15" s="138">
        <v>0</v>
      </c>
      <c r="G15" s="141">
        <v>95</v>
      </c>
      <c r="H15" s="135">
        <v>423</v>
      </c>
      <c r="I15" s="136">
        <v>891</v>
      </c>
      <c r="J15" s="136">
        <v>53</v>
      </c>
      <c r="K15" s="138">
        <v>0</v>
      </c>
      <c r="L15" s="141">
        <v>1367</v>
      </c>
      <c r="M15" s="135">
        <v>222</v>
      </c>
      <c r="N15" s="136">
        <v>545</v>
      </c>
      <c r="O15" s="136">
        <v>41</v>
      </c>
      <c r="P15" s="138">
        <v>0</v>
      </c>
      <c r="Q15" s="141">
        <v>808</v>
      </c>
      <c r="R15" s="140">
        <v>2270</v>
      </c>
    </row>
    <row r="16" spans="2:18" ht="21.95" customHeight="1" x14ac:dyDescent="0.25">
      <c r="B16" s="86" t="s">
        <v>15</v>
      </c>
      <c r="C16" s="135">
        <v>60</v>
      </c>
      <c r="D16" s="136">
        <v>122</v>
      </c>
      <c r="E16" s="137">
        <v>2</v>
      </c>
      <c r="F16" s="138">
        <v>0</v>
      </c>
      <c r="G16" s="141">
        <v>184</v>
      </c>
      <c r="H16" s="135">
        <v>549</v>
      </c>
      <c r="I16" s="136">
        <v>1219</v>
      </c>
      <c r="J16" s="136">
        <v>71</v>
      </c>
      <c r="K16" s="138">
        <v>0</v>
      </c>
      <c r="L16" s="141">
        <v>1839</v>
      </c>
      <c r="M16" s="135">
        <v>278</v>
      </c>
      <c r="N16" s="136">
        <v>651</v>
      </c>
      <c r="O16" s="136">
        <v>63</v>
      </c>
      <c r="P16" s="138">
        <v>0</v>
      </c>
      <c r="Q16" s="141">
        <v>992</v>
      </c>
      <c r="R16" s="140">
        <v>3015</v>
      </c>
    </row>
    <row r="17" spans="2:18" ht="21.95" customHeight="1" x14ac:dyDescent="0.25">
      <c r="B17" s="86" t="s">
        <v>16</v>
      </c>
      <c r="C17" s="135">
        <v>77</v>
      </c>
      <c r="D17" s="136">
        <v>158</v>
      </c>
      <c r="E17" s="137">
        <v>2</v>
      </c>
      <c r="F17" s="138">
        <v>0</v>
      </c>
      <c r="G17" s="141">
        <v>237</v>
      </c>
      <c r="H17" s="135">
        <v>766</v>
      </c>
      <c r="I17" s="136">
        <v>1502</v>
      </c>
      <c r="J17" s="136">
        <v>83</v>
      </c>
      <c r="K17" s="138">
        <v>0</v>
      </c>
      <c r="L17" s="141">
        <v>2351</v>
      </c>
      <c r="M17" s="135">
        <v>418</v>
      </c>
      <c r="N17" s="136">
        <v>900</v>
      </c>
      <c r="O17" s="136">
        <v>100</v>
      </c>
      <c r="P17" s="138">
        <v>1</v>
      </c>
      <c r="Q17" s="141">
        <v>1419</v>
      </c>
      <c r="R17" s="140">
        <v>4007</v>
      </c>
    </row>
    <row r="18" spans="2:18" ht="21.95" customHeight="1" x14ac:dyDescent="0.25">
      <c r="B18" s="86" t="s">
        <v>17</v>
      </c>
      <c r="C18" s="135">
        <v>77</v>
      </c>
      <c r="D18" s="136">
        <v>149</v>
      </c>
      <c r="E18" s="137">
        <v>2</v>
      </c>
      <c r="F18" s="138">
        <v>0</v>
      </c>
      <c r="G18" s="141">
        <v>228</v>
      </c>
      <c r="H18" s="135">
        <v>708</v>
      </c>
      <c r="I18" s="136">
        <v>1334</v>
      </c>
      <c r="J18" s="136">
        <v>88</v>
      </c>
      <c r="K18" s="138">
        <v>0</v>
      </c>
      <c r="L18" s="141">
        <v>2130</v>
      </c>
      <c r="M18" s="135">
        <v>418</v>
      </c>
      <c r="N18" s="136">
        <v>741</v>
      </c>
      <c r="O18" s="136">
        <v>55</v>
      </c>
      <c r="P18" s="138">
        <v>0</v>
      </c>
      <c r="Q18" s="141">
        <v>1214</v>
      </c>
      <c r="R18" s="140">
        <v>3572</v>
      </c>
    </row>
    <row r="19" spans="2:18" ht="21.95" customHeight="1" x14ac:dyDescent="0.25">
      <c r="B19" s="86" t="s">
        <v>18</v>
      </c>
      <c r="C19" s="135">
        <v>49</v>
      </c>
      <c r="D19" s="136">
        <v>83</v>
      </c>
      <c r="E19" s="137">
        <v>0</v>
      </c>
      <c r="F19" s="138">
        <v>0</v>
      </c>
      <c r="G19" s="141">
        <v>132</v>
      </c>
      <c r="H19" s="135">
        <v>469</v>
      </c>
      <c r="I19" s="136">
        <v>738</v>
      </c>
      <c r="J19" s="136">
        <v>37</v>
      </c>
      <c r="K19" s="138">
        <v>0</v>
      </c>
      <c r="L19" s="141">
        <v>1244</v>
      </c>
      <c r="M19" s="135">
        <v>192</v>
      </c>
      <c r="N19" s="136">
        <v>391</v>
      </c>
      <c r="O19" s="136">
        <v>44</v>
      </c>
      <c r="P19" s="138">
        <v>0</v>
      </c>
      <c r="Q19" s="141">
        <v>627</v>
      </c>
      <c r="R19" s="140">
        <v>2003</v>
      </c>
    </row>
    <row r="20" spans="2:18" ht="21.95" customHeight="1" x14ac:dyDescent="0.25">
      <c r="B20" s="86" t="s">
        <v>19</v>
      </c>
      <c r="C20" s="135">
        <v>66</v>
      </c>
      <c r="D20" s="136">
        <v>85</v>
      </c>
      <c r="E20" s="137">
        <v>0</v>
      </c>
      <c r="F20" s="138">
        <v>0</v>
      </c>
      <c r="G20" s="141">
        <v>151</v>
      </c>
      <c r="H20" s="135">
        <v>495</v>
      </c>
      <c r="I20" s="136">
        <v>864</v>
      </c>
      <c r="J20" s="136">
        <v>51</v>
      </c>
      <c r="K20" s="138">
        <v>0</v>
      </c>
      <c r="L20" s="141">
        <v>1410</v>
      </c>
      <c r="M20" s="135">
        <v>246</v>
      </c>
      <c r="N20" s="136">
        <v>484</v>
      </c>
      <c r="O20" s="136">
        <v>45</v>
      </c>
      <c r="P20" s="138">
        <v>1</v>
      </c>
      <c r="Q20" s="141">
        <v>776</v>
      </c>
      <c r="R20" s="140">
        <v>2337</v>
      </c>
    </row>
    <row r="21" spans="2:18" ht="21.95" customHeight="1" x14ac:dyDescent="0.25">
      <c r="B21" s="86" t="s">
        <v>20</v>
      </c>
      <c r="C21" s="135">
        <v>82</v>
      </c>
      <c r="D21" s="136">
        <v>101</v>
      </c>
      <c r="E21" s="137">
        <v>3</v>
      </c>
      <c r="F21" s="138">
        <v>0</v>
      </c>
      <c r="G21" s="141">
        <v>186</v>
      </c>
      <c r="H21" s="135">
        <v>595</v>
      </c>
      <c r="I21" s="136">
        <v>1099</v>
      </c>
      <c r="J21" s="136">
        <v>57</v>
      </c>
      <c r="K21" s="138">
        <v>0</v>
      </c>
      <c r="L21" s="141">
        <v>1751</v>
      </c>
      <c r="M21" s="135">
        <v>315</v>
      </c>
      <c r="N21" s="136">
        <v>491</v>
      </c>
      <c r="O21" s="136">
        <v>52</v>
      </c>
      <c r="P21" s="138">
        <v>0</v>
      </c>
      <c r="Q21" s="141">
        <v>858</v>
      </c>
      <c r="R21" s="140">
        <v>2795</v>
      </c>
    </row>
    <row r="22" spans="2:18" ht="21.95" customHeight="1" x14ac:dyDescent="0.25">
      <c r="B22" s="86" t="s">
        <v>21</v>
      </c>
      <c r="C22" s="135">
        <v>60</v>
      </c>
      <c r="D22" s="136">
        <v>97</v>
      </c>
      <c r="E22" s="137">
        <v>2</v>
      </c>
      <c r="F22" s="138">
        <v>0</v>
      </c>
      <c r="G22" s="141">
        <v>159</v>
      </c>
      <c r="H22" s="135">
        <v>524</v>
      </c>
      <c r="I22" s="136">
        <v>931</v>
      </c>
      <c r="J22" s="136">
        <v>48</v>
      </c>
      <c r="K22" s="138">
        <v>0</v>
      </c>
      <c r="L22" s="141">
        <v>1503</v>
      </c>
      <c r="M22" s="135">
        <v>252</v>
      </c>
      <c r="N22" s="136">
        <v>495</v>
      </c>
      <c r="O22" s="136">
        <v>41</v>
      </c>
      <c r="P22" s="138">
        <v>0</v>
      </c>
      <c r="Q22" s="141">
        <v>788</v>
      </c>
      <c r="R22" s="140">
        <v>2450</v>
      </c>
    </row>
    <row r="23" spans="2:18" ht="21.95" customHeight="1" x14ac:dyDescent="0.25">
      <c r="B23" s="86" t="s">
        <v>22</v>
      </c>
      <c r="C23" s="135">
        <v>27</v>
      </c>
      <c r="D23" s="136">
        <v>59</v>
      </c>
      <c r="E23" s="137">
        <v>1</v>
      </c>
      <c r="F23" s="138">
        <v>0</v>
      </c>
      <c r="G23" s="141">
        <v>87</v>
      </c>
      <c r="H23" s="135">
        <v>297</v>
      </c>
      <c r="I23" s="136">
        <v>534</v>
      </c>
      <c r="J23" s="136">
        <v>29</v>
      </c>
      <c r="K23" s="138">
        <v>0</v>
      </c>
      <c r="L23" s="141">
        <v>860</v>
      </c>
      <c r="M23" s="135">
        <v>128</v>
      </c>
      <c r="N23" s="136">
        <v>282</v>
      </c>
      <c r="O23" s="136">
        <v>20</v>
      </c>
      <c r="P23" s="138">
        <v>0</v>
      </c>
      <c r="Q23" s="141">
        <v>430</v>
      </c>
      <c r="R23" s="140">
        <v>1377</v>
      </c>
    </row>
    <row r="24" spans="2:18" ht="21.95" customHeight="1" x14ac:dyDescent="0.25">
      <c r="B24" s="86" t="s">
        <v>23</v>
      </c>
      <c r="C24" s="135">
        <v>24</v>
      </c>
      <c r="D24" s="136">
        <v>33</v>
      </c>
      <c r="E24" s="137">
        <v>1</v>
      </c>
      <c r="F24" s="138">
        <v>0</v>
      </c>
      <c r="G24" s="141">
        <v>58</v>
      </c>
      <c r="H24" s="135">
        <v>206</v>
      </c>
      <c r="I24" s="136">
        <v>393</v>
      </c>
      <c r="J24" s="136">
        <v>22</v>
      </c>
      <c r="K24" s="138">
        <v>0</v>
      </c>
      <c r="L24" s="141">
        <v>621</v>
      </c>
      <c r="M24" s="135">
        <v>80</v>
      </c>
      <c r="N24" s="136">
        <v>141</v>
      </c>
      <c r="O24" s="136">
        <v>18</v>
      </c>
      <c r="P24" s="138">
        <v>0</v>
      </c>
      <c r="Q24" s="141">
        <v>239</v>
      </c>
      <c r="R24" s="140">
        <v>918</v>
      </c>
    </row>
    <row r="25" spans="2:18" ht="21.95" customHeight="1" x14ac:dyDescent="0.25">
      <c r="B25" s="86" t="s">
        <v>24</v>
      </c>
      <c r="C25" s="135">
        <v>33</v>
      </c>
      <c r="D25" s="136">
        <v>31</v>
      </c>
      <c r="E25" s="137">
        <v>1</v>
      </c>
      <c r="F25" s="138">
        <v>0</v>
      </c>
      <c r="G25" s="141">
        <v>65</v>
      </c>
      <c r="H25" s="135">
        <v>158</v>
      </c>
      <c r="I25" s="136">
        <v>313</v>
      </c>
      <c r="J25" s="136">
        <v>12</v>
      </c>
      <c r="K25" s="138">
        <v>0</v>
      </c>
      <c r="L25" s="141">
        <v>483</v>
      </c>
      <c r="M25" s="135">
        <v>59</v>
      </c>
      <c r="N25" s="136">
        <v>94</v>
      </c>
      <c r="O25" s="136">
        <v>10</v>
      </c>
      <c r="P25" s="138">
        <v>0</v>
      </c>
      <c r="Q25" s="141">
        <v>163</v>
      </c>
      <c r="R25" s="140">
        <v>711</v>
      </c>
    </row>
    <row r="26" spans="2:18" ht="21.95" customHeight="1" x14ac:dyDescent="0.25">
      <c r="B26" s="86" t="s">
        <v>25</v>
      </c>
      <c r="C26" s="135">
        <v>22</v>
      </c>
      <c r="D26" s="136">
        <v>32</v>
      </c>
      <c r="E26" s="137">
        <v>0</v>
      </c>
      <c r="F26" s="138">
        <v>0</v>
      </c>
      <c r="G26" s="141">
        <v>54</v>
      </c>
      <c r="H26" s="135">
        <v>117</v>
      </c>
      <c r="I26" s="136">
        <v>304</v>
      </c>
      <c r="J26" s="136">
        <v>14</v>
      </c>
      <c r="K26" s="138">
        <v>0</v>
      </c>
      <c r="L26" s="141">
        <v>435</v>
      </c>
      <c r="M26" s="135">
        <v>45</v>
      </c>
      <c r="N26" s="136">
        <v>94</v>
      </c>
      <c r="O26" s="136">
        <v>12</v>
      </c>
      <c r="P26" s="138">
        <v>0</v>
      </c>
      <c r="Q26" s="141">
        <v>151</v>
      </c>
      <c r="R26" s="140">
        <v>640</v>
      </c>
    </row>
    <row r="27" spans="2:18" ht="21.95" customHeight="1" x14ac:dyDescent="0.25">
      <c r="B27" s="86" t="s">
        <v>26</v>
      </c>
      <c r="C27" s="135">
        <v>20</v>
      </c>
      <c r="D27" s="136">
        <v>24</v>
      </c>
      <c r="E27" s="137">
        <v>0</v>
      </c>
      <c r="F27" s="138">
        <v>0</v>
      </c>
      <c r="G27" s="141">
        <v>44</v>
      </c>
      <c r="H27" s="135">
        <v>103</v>
      </c>
      <c r="I27" s="136">
        <v>251</v>
      </c>
      <c r="J27" s="136">
        <v>17</v>
      </c>
      <c r="K27" s="138">
        <v>0</v>
      </c>
      <c r="L27" s="141">
        <v>371</v>
      </c>
      <c r="M27" s="135">
        <v>30</v>
      </c>
      <c r="N27" s="136">
        <v>63</v>
      </c>
      <c r="O27" s="136">
        <v>5</v>
      </c>
      <c r="P27" s="138">
        <v>0</v>
      </c>
      <c r="Q27" s="141">
        <v>98</v>
      </c>
      <c r="R27" s="140">
        <v>513</v>
      </c>
    </row>
    <row r="28" spans="2:18" ht="21.95" customHeight="1" x14ac:dyDescent="0.25">
      <c r="B28" s="86" t="s">
        <v>27</v>
      </c>
      <c r="C28" s="135">
        <v>11</v>
      </c>
      <c r="D28" s="136">
        <v>21</v>
      </c>
      <c r="E28" s="137">
        <v>1</v>
      </c>
      <c r="F28" s="138">
        <v>0</v>
      </c>
      <c r="G28" s="141">
        <v>33</v>
      </c>
      <c r="H28" s="135">
        <v>87</v>
      </c>
      <c r="I28" s="136">
        <v>194</v>
      </c>
      <c r="J28" s="136">
        <v>8</v>
      </c>
      <c r="K28" s="138">
        <v>0</v>
      </c>
      <c r="L28" s="141">
        <v>289</v>
      </c>
      <c r="M28" s="135">
        <v>27</v>
      </c>
      <c r="N28" s="136">
        <v>52</v>
      </c>
      <c r="O28" s="136">
        <v>6</v>
      </c>
      <c r="P28" s="138">
        <v>0</v>
      </c>
      <c r="Q28" s="141">
        <v>85</v>
      </c>
      <c r="R28" s="140">
        <v>407</v>
      </c>
    </row>
    <row r="29" spans="2:18" ht="21.95" customHeight="1" x14ac:dyDescent="0.25">
      <c r="B29" s="86" t="s">
        <v>28</v>
      </c>
      <c r="C29" s="135">
        <v>8</v>
      </c>
      <c r="D29" s="136">
        <v>17</v>
      </c>
      <c r="E29" s="137">
        <v>0</v>
      </c>
      <c r="F29" s="138">
        <v>0</v>
      </c>
      <c r="G29" s="141">
        <v>25</v>
      </c>
      <c r="H29" s="135">
        <v>90</v>
      </c>
      <c r="I29" s="136">
        <v>175</v>
      </c>
      <c r="J29" s="136">
        <v>7</v>
      </c>
      <c r="K29" s="138">
        <v>0</v>
      </c>
      <c r="L29" s="141">
        <v>272</v>
      </c>
      <c r="M29" s="135">
        <v>15</v>
      </c>
      <c r="N29" s="136">
        <v>46</v>
      </c>
      <c r="O29" s="136">
        <v>7</v>
      </c>
      <c r="P29" s="138">
        <v>0</v>
      </c>
      <c r="Q29" s="141">
        <v>68</v>
      </c>
      <c r="R29" s="140">
        <v>365</v>
      </c>
    </row>
    <row r="30" spans="2:18" ht="21.95" customHeight="1" x14ac:dyDescent="0.25">
      <c r="B30" s="86" t="s">
        <v>29</v>
      </c>
      <c r="C30" s="135">
        <v>5</v>
      </c>
      <c r="D30" s="136">
        <v>14</v>
      </c>
      <c r="E30" s="137">
        <v>1</v>
      </c>
      <c r="F30" s="138">
        <v>0</v>
      </c>
      <c r="G30" s="141">
        <v>20</v>
      </c>
      <c r="H30" s="135">
        <v>86</v>
      </c>
      <c r="I30" s="136">
        <v>149</v>
      </c>
      <c r="J30" s="136">
        <v>11</v>
      </c>
      <c r="K30" s="138">
        <v>0</v>
      </c>
      <c r="L30" s="141">
        <v>246</v>
      </c>
      <c r="M30" s="135">
        <v>14</v>
      </c>
      <c r="N30" s="136">
        <v>36</v>
      </c>
      <c r="O30" s="136">
        <v>0</v>
      </c>
      <c r="P30" s="138">
        <v>0</v>
      </c>
      <c r="Q30" s="141">
        <v>50</v>
      </c>
      <c r="R30" s="140">
        <v>316</v>
      </c>
    </row>
    <row r="31" spans="2:18" ht="21.95" customHeight="1" thickBot="1" x14ac:dyDescent="0.3">
      <c r="B31" s="86" t="s">
        <v>30</v>
      </c>
      <c r="C31" s="135">
        <v>4</v>
      </c>
      <c r="D31" s="136">
        <v>7</v>
      </c>
      <c r="E31" s="137">
        <v>0</v>
      </c>
      <c r="F31" s="138">
        <v>0</v>
      </c>
      <c r="G31" s="234">
        <v>11</v>
      </c>
      <c r="H31" s="135">
        <v>98</v>
      </c>
      <c r="I31" s="136">
        <v>148</v>
      </c>
      <c r="J31" s="136">
        <v>10</v>
      </c>
      <c r="K31" s="138">
        <v>0</v>
      </c>
      <c r="L31" s="141">
        <v>256</v>
      </c>
      <c r="M31" s="135">
        <v>81</v>
      </c>
      <c r="N31" s="136">
        <v>97</v>
      </c>
      <c r="O31" s="136">
        <v>20</v>
      </c>
      <c r="P31" s="138">
        <v>0</v>
      </c>
      <c r="Q31" s="141">
        <v>198</v>
      </c>
      <c r="R31" s="140">
        <v>465</v>
      </c>
    </row>
    <row r="32" spans="2:18" ht="21.95" customHeight="1" thickTop="1" thickBot="1" x14ac:dyDescent="0.3">
      <c r="B32" s="97" t="s">
        <v>31</v>
      </c>
      <c r="C32" s="142">
        <v>718</v>
      </c>
      <c r="D32" s="143">
        <v>1203</v>
      </c>
      <c r="E32" s="143">
        <v>17</v>
      </c>
      <c r="F32" s="107">
        <v>0</v>
      </c>
      <c r="G32" s="144">
        <v>1938</v>
      </c>
      <c r="H32" s="142">
        <v>6191</v>
      </c>
      <c r="I32" s="143">
        <v>12396</v>
      </c>
      <c r="J32" s="143">
        <v>686</v>
      </c>
      <c r="K32" s="107">
        <v>1</v>
      </c>
      <c r="L32" s="144">
        <v>19274</v>
      </c>
      <c r="M32" s="142">
        <v>3004</v>
      </c>
      <c r="N32" s="143">
        <v>6139</v>
      </c>
      <c r="O32" s="143">
        <v>589</v>
      </c>
      <c r="P32" s="107">
        <v>2</v>
      </c>
      <c r="Q32" s="144">
        <v>9734</v>
      </c>
      <c r="R32" s="145">
        <v>30946</v>
      </c>
    </row>
    <row r="33" spans="2:23" ht="21.95" customHeight="1" thickTop="1" thickBot="1" x14ac:dyDescent="0.3">
      <c r="B33" s="111"/>
      <c r="C33" s="146"/>
      <c r="D33" s="146"/>
      <c r="E33" s="146"/>
      <c r="F33" s="111"/>
      <c r="G33" s="146"/>
      <c r="H33" s="146"/>
      <c r="I33" s="146"/>
      <c r="J33" s="146"/>
      <c r="K33" s="111"/>
      <c r="L33" s="146"/>
      <c r="M33" s="146"/>
      <c r="N33" s="146"/>
      <c r="O33" s="146"/>
      <c r="P33" s="111"/>
      <c r="Q33" s="146"/>
      <c r="R33" s="146"/>
    </row>
    <row r="34" spans="2:23" ht="21.95" customHeight="1" thickTop="1" x14ac:dyDescent="0.25">
      <c r="B34" s="114" t="s">
        <v>217</v>
      </c>
      <c r="C34" s="115"/>
      <c r="D34" s="115"/>
      <c r="E34" s="116"/>
      <c r="F34" s="117"/>
      <c r="G34" s="117"/>
      <c r="H34" s="117"/>
      <c r="I34" s="117"/>
      <c r="J34" s="117"/>
      <c r="K34" s="118"/>
      <c r="L34" s="117"/>
      <c r="M34" s="117"/>
      <c r="N34" s="117"/>
      <c r="O34" s="117"/>
      <c r="P34" s="117"/>
      <c r="Q34" s="117"/>
      <c r="R34" s="117"/>
      <c r="S34" s="272"/>
      <c r="T34" s="118"/>
      <c r="U34" s="117"/>
      <c r="V34" s="117"/>
      <c r="W34" s="117"/>
    </row>
    <row r="35" spans="2:23" ht="21.95" customHeight="1" thickBot="1" x14ac:dyDescent="0.3">
      <c r="B35" s="119" t="s">
        <v>218</v>
      </c>
      <c r="C35" s="120"/>
      <c r="D35" s="120"/>
      <c r="E35" s="121"/>
      <c r="F35" s="117"/>
      <c r="G35" s="117"/>
      <c r="H35" s="117"/>
      <c r="I35" s="117"/>
      <c r="J35" s="117"/>
      <c r="K35" s="118"/>
      <c r="L35" s="117"/>
      <c r="M35" s="117"/>
      <c r="N35" s="117"/>
      <c r="O35" s="117"/>
      <c r="P35" s="117"/>
      <c r="Q35" s="117"/>
      <c r="R35" s="117"/>
      <c r="S35" s="272"/>
      <c r="T35" s="118"/>
      <c r="U35" s="117"/>
      <c r="V35" s="117"/>
      <c r="W35" s="117"/>
    </row>
    <row r="36" spans="2:23" ht="15.75" thickTop="1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2:23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23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23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23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23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23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23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23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23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23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23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23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>
    <tabColor rgb="FF00B050"/>
  </sheetPr>
  <dimension ref="B1:X647"/>
  <sheetViews>
    <sheetView zoomScale="80" zoomScaleNormal="80" workbookViewId="0">
      <selection activeCell="C7" sqref="C7:R32"/>
    </sheetView>
  </sheetViews>
  <sheetFormatPr defaultColWidth="11.42578125" defaultRowHeight="15" x14ac:dyDescent="0.25"/>
  <cols>
    <col min="1" max="1" width="2.7109375" style="81" customWidth="1"/>
    <col min="2" max="18" width="15.7109375" style="63" customWidth="1"/>
    <col min="19" max="19" width="11.42578125" style="269"/>
    <col min="20" max="16384" width="11.42578125" style="81"/>
  </cols>
  <sheetData>
    <row r="1" spans="2:18" ht="15.75" thickBot="1" x14ac:dyDescent="0.3"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2:18" ht="21.95" customHeight="1" thickTop="1" thickBot="1" x14ac:dyDescent="0.3">
      <c r="B2" s="287" t="s">
        <v>287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9"/>
    </row>
    <row r="3" spans="2:18" ht="21.95" customHeight="1" thickTop="1" thickBot="1" x14ac:dyDescent="0.3">
      <c r="B3" s="290" t="s">
        <v>216</v>
      </c>
      <c r="C3" s="321" t="s">
        <v>39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281" t="s">
        <v>31</v>
      </c>
    </row>
    <row r="4" spans="2:18" ht="21.95" customHeight="1" thickTop="1" thickBot="1" x14ac:dyDescent="0.3">
      <c r="B4" s="328"/>
      <c r="C4" s="314" t="s">
        <v>40</v>
      </c>
      <c r="D4" s="315"/>
      <c r="E4" s="315"/>
      <c r="F4" s="315"/>
      <c r="G4" s="316"/>
      <c r="H4" s="314" t="s">
        <v>41</v>
      </c>
      <c r="I4" s="315"/>
      <c r="J4" s="315"/>
      <c r="K4" s="315"/>
      <c r="L4" s="316"/>
      <c r="M4" s="314" t="s">
        <v>42</v>
      </c>
      <c r="N4" s="315"/>
      <c r="O4" s="315"/>
      <c r="P4" s="315"/>
      <c r="Q4" s="316"/>
      <c r="R4" s="282"/>
    </row>
    <row r="5" spans="2:18" ht="21.95" customHeight="1" thickTop="1" x14ac:dyDescent="0.25">
      <c r="B5" s="328"/>
      <c r="C5" s="332" t="s">
        <v>81</v>
      </c>
      <c r="D5" s="333"/>
      <c r="E5" s="333"/>
      <c r="F5" s="334"/>
      <c r="G5" s="330" t="s">
        <v>31</v>
      </c>
      <c r="H5" s="332" t="s">
        <v>81</v>
      </c>
      <c r="I5" s="333"/>
      <c r="J5" s="333"/>
      <c r="K5" s="334"/>
      <c r="L5" s="330" t="s">
        <v>31</v>
      </c>
      <c r="M5" s="332" t="s">
        <v>81</v>
      </c>
      <c r="N5" s="333"/>
      <c r="O5" s="333"/>
      <c r="P5" s="334"/>
      <c r="Q5" s="330" t="s">
        <v>31</v>
      </c>
      <c r="R5" s="282"/>
    </row>
    <row r="6" spans="2:18" ht="21.95" customHeight="1" thickBot="1" x14ac:dyDescent="0.3">
      <c r="B6" s="329"/>
      <c r="C6" s="251" t="s">
        <v>33</v>
      </c>
      <c r="D6" s="253" t="s">
        <v>194</v>
      </c>
      <c r="E6" s="253" t="s">
        <v>196</v>
      </c>
      <c r="F6" s="134" t="s">
        <v>34</v>
      </c>
      <c r="G6" s="331"/>
      <c r="H6" s="251" t="s">
        <v>33</v>
      </c>
      <c r="I6" s="253" t="s">
        <v>194</v>
      </c>
      <c r="J6" s="253" t="s">
        <v>196</v>
      </c>
      <c r="K6" s="134" t="s">
        <v>34</v>
      </c>
      <c r="L6" s="331"/>
      <c r="M6" s="251" t="s">
        <v>33</v>
      </c>
      <c r="N6" s="253" t="s">
        <v>194</v>
      </c>
      <c r="O6" s="253" t="s">
        <v>196</v>
      </c>
      <c r="P6" s="134" t="s">
        <v>34</v>
      </c>
      <c r="Q6" s="331"/>
      <c r="R6" s="283"/>
    </row>
    <row r="7" spans="2:18" ht="21.95" customHeight="1" thickTop="1" x14ac:dyDescent="0.25">
      <c r="B7" s="86" t="s">
        <v>6</v>
      </c>
      <c r="C7" s="148">
        <v>9.7493036211699167E-3</v>
      </c>
      <c r="D7" s="149">
        <v>9.9750623441396506E-3</v>
      </c>
      <c r="E7" s="149">
        <v>0</v>
      </c>
      <c r="F7" s="150">
        <v>0</v>
      </c>
      <c r="G7" s="151">
        <v>9.8039215686274508E-3</v>
      </c>
      <c r="H7" s="235">
        <v>8.8838636730738177E-3</v>
      </c>
      <c r="I7" s="149">
        <v>1.2584704743465635E-2</v>
      </c>
      <c r="J7" s="149">
        <v>1.7492711370262391E-2</v>
      </c>
      <c r="K7" s="150">
        <v>0</v>
      </c>
      <c r="L7" s="151">
        <v>1.1569990660994085E-2</v>
      </c>
      <c r="M7" s="148">
        <v>1.9973368841544607E-3</v>
      </c>
      <c r="N7" s="149">
        <v>5.0496823586903402E-3</v>
      </c>
      <c r="O7" s="149">
        <v>1.1884550084889643E-2</v>
      </c>
      <c r="P7" s="150">
        <v>0</v>
      </c>
      <c r="Q7" s="151">
        <v>4.5202383398397373E-3</v>
      </c>
      <c r="R7" s="151">
        <v>5.6034482758620689E-3</v>
      </c>
    </row>
    <row r="8" spans="2:18" ht="21.95" customHeight="1" x14ac:dyDescent="0.25">
      <c r="B8" s="86" t="s">
        <v>7</v>
      </c>
      <c r="C8" s="148">
        <v>1.1142061281337047E-2</v>
      </c>
      <c r="D8" s="149">
        <v>9.14380714879468E-3</v>
      </c>
      <c r="E8" s="149">
        <v>0</v>
      </c>
      <c r="F8" s="150">
        <v>0</v>
      </c>
      <c r="G8" s="91">
        <v>9.8039215686274508E-3</v>
      </c>
      <c r="H8" s="148">
        <v>6.6225165562913907E-3</v>
      </c>
      <c r="I8" s="149">
        <v>8.7931590835753463E-3</v>
      </c>
      <c r="J8" s="149">
        <v>8.7463556851311956E-3</v>
      </c>
      <c r="K8" s="150">
        <v>0</v>
      </c>
      <c r="L8" s="91">
        <v>8.0938051260765805E-3</v>
      </c>
      <c r="M8" s="148">
        <v>4.3275632490013313E-3</v>
      </c>
      <c r="N8" s="149">
        <v>2.7691806483140578E-3</v>
      </c>
      <c r="O8" s="149">
        <v>1.697792869269949E-3</v>
      </c>
      <c r="P8" s="150">
        <v>0</v>
      </c>
      <c r="Q8" s="91">
        <v>3.1847133757961785E-3</v>
      </c>
      <c r="R8" s="91">
        <v>2.3706896551724138E-3</v>
      </c>
    </row>
    <row r="9" spans="2:18" ht="21.95" customHeight="1" x14ac:dyDescent="0.25">
      <c r="B9" s="86" t="s">
        <v>8</v>
      </c>
      <c r="C9" s="148">
        <v>5.5710306406685237E-3</v>
      </c>
      <c r="D9" s="149">
        <v>9.9750623441396506E-3</v>
      </c>
      <c r="E9" s="149">
        <v>0</v>
      </c>
      <c r="F9" s="150">
        <v>0</v>
      </c>
      <c r="G9" s="91">
        <v>8.2559339525283791E-3</v>
      </c>
      <c r="H9" s="148">
        <v>6.9455661444031659E-3</v>
      </c>
      <c r="I9" s="149">
        <v>8.7931590835753463E-3</v>
      </c>
      <c r="J9" s="149">
        <v>8.7463556851311956E-3</v>
      </c>
      <c r="K9" s="150">
        <v>0</v>
      </c>
      <c r="L9" s="91">
        <v>8.1975718584621771E-3</v>
      </c>
      <c r="M9" s="148">
        <v>3.3288948069241014E-4</v>
      </c>
      <c r="N9" s="149">
        <v>3.4207525655644243E-3</v>
      </c>
      <c r="O9" s="149">
        <v>3.3955857385398981E-3</v>
      </c>
      <c r="P9" s="150">
        <v>0</v>
      </c>
      <c r="Q9" s="91">
        <v>2.4655845490034931E-3</v>
      </c>
      <c r="R9" s="91">
        <v>3.1250000000000002E-3</v>
      </c>
    </row>
    <row r="10" spans="2:18" ht="21.95" customHeight="1" x14ac:dyDescent="0.25">
      <c r="B10" s="86" t="s">
        <v>9</v>
      </c>
      <c r="C10" s="148">
        <v>1.3927576601671309E-3</v>
      </c>
      <c r="D10" s="149">
        <v>1.6625103906899418E-3</v>
      </c>
      <c r="E10" s="149">
        <v>0</v>
      </c>
      <c r="F10" s="150">
        <v>0</v>
      </c>
      <c r="G10" s="91">
        <v>1.5479876160990713E-3</v>
      </c>
      <c r="H10" s="148">
        <v>5.0072686157325149E-3</v>
      </c>
      <c r="I10" s="149">
        <v>7.8251048725395296E-3</v>
      </c>
      <c r="J10" s="149">
        <v>7.2886297376093291E-3</v>
      </c>
      <c r="K10" s="150">
        <v>0</v>
      </c>
      <c r="L10" s="91">
        <v>6.9004877036422125E-3</v>
      </c>
      <c r="M10" s="148">
        <v>1.6644474034620505E-3</v>
      </c>
      <c r="N10" s="149">
        <v>3.4207525655644243E-3</v>
      </c>
      <c r="O10" s="149">
        <v>0</v>
      </c>
      <c r="P10" s="150">
        <v>0</v>
      </c>
      <c r="Q10" s="91">
        <v>2.6710499280871171E-3</v>
      </c>
      <c r="R10" s="91">
        <v>1.4008620689655172E-3</v>
      </c>
    </row>
    <row r="11" spans="2:18" ht="21.95" customHeight="1" x14ac:dyDescent="0.25">
      <c r="B11" s="86" t="s">
        <v>10</v>
      </c>
      <c r="C11" s="148">
        <v>4.178272980501393E-3</v>
      </c>
      <c r="D11" s="149">
        <v>4.1562759767248547E-3</v>
      </c>
      <c r="E11" s="149">
        <v>0</v>
      </c>
      <c r="F11" s="150">
        <v>0</v>
      </c>
      <c r="G11" s="91">
        <v>4.1279669762641896E-3</v>
      </c>
      <c r="H11" s="148">
        <v>5.3303182038442901E-3</v>
      </c>
      <c r="I11" s="149">
        <v>7.8251048725395296E-3</v>
      </c>
      <c r="J11" s="149">
        <v>5.8309037900874635E-3</v>
      </c>
      <c r="K11" s="150">
        <v>1</v>
      </c>
      <c r="L11" s="91">
        <v>7.0042544360278099E-3</v>
      </c>
      <c r="M11" s="148">
        <v>4.6604527296937419E-3</v>
      </c>
      <c r="N11" s="149">
        <v>2.6062876690014659E-3</v>
      </c>
      <c r="O11" s="149">
        <v>3.3955857385398981E-3</v>
      </c>
      <c r="P11" s="150">
        <v>0</v>
      </c>
      <c r="Q11" s="91">
        <v>3.2874460653379905E-3</v>
      </c>
      <c r="R11" s="91">
        <v>2.9094827586206903E-3</v>
      </c>
    </row>
    <row r="12" spans="2:18" ht="21.95" customHeight="1" x14ac:dyDescent="0.25">
      <c r="B12" s="86" t="s">
        <v>11</v>
      </c>
      <c r="C12" s="148">
        <v>9.7493036211699167E-3</v>
      </c>
      <c r="D12" s="149">
        <v>1.1637572734829594E-2</v>
      </c>
      <c r="E12" s="149">
        <v>0</v>
      </c>
      <c r="F12" s="150">
        <v>0</v>
      </c>
      <c r="G12" s="91">
        <v>1.0835913312693499E-2</v>
      </c>
      <c r="H12" s="148">
        <v>5.0072686157325149E-3</v>
      </c>
      <c r="I12" s="149">
        <v>9.7612132946111648E-3</v>
      </c>
      <c r="J12" s="149">
        <v>7.2886297376093291E-3</v>
      </c>
      <c r="K12" s="150">
        <v>0</v>
      </c>
      <c r="L12" s="91">
        <v>8.1456884922693779E-3</v>
      </c>
      <c r="M12" s="148">
        <v>4.3275632490013313E-3</v>
      </c>
      <c r="N12" s="149">
        <v>7.4930770483792146E-3</v>
      </c>
      <c r="O12" s="149">
        <v>5.0933786078098476E-3</v>
      </c>
      <c r="P12" s="150">
        <v>0</v>
      </c>
      <c r="Q12" s="91">
        <v>6.369426751592357E-3</v>
      </c>
      <c r="R12" s="91">
        <v>5.2801724137931036E-3</v>
      </c>
    </row>
    <row r="13" spans="2:18" ht="21.95" customHeight="1" x14ac:dyDescent="0.25">
      <c r="B13" s="86" t="s">
        <v>12</v>
      </c>
      <c r="C13" s="148">
        <v>1.532033426183844E-2</v>
      </c>
      <c r="D13" s="149">
        <v>9.9750623441396506E-3</v>
      </c>
      <c r="E13" s="149">
        <v>5.8823529411764705E-2</v>
      </c>
      <c r="F13" s="150">
        <v>0</v>
      </c>
      <c r="G13" s="91">
        <v>1.238390092879257E-2</v>
      </c>
      <c r="H13" s="148">
        <v>1.0337586819576805E-2</v>
      </c>
      <c r="I13" s="149">
        <v>1.8070345272668601E-2</v>
      </c>
      <c r="J13" s="149">
        <v>1.7492711370262391E-2</v>
      </c>
      <c r="K13" s="150">
        <v>0</v>
      </c>
      <c r="L13" s="91">
        <v>1.5565009857839577E-2</v>
      </c>
      <c r="M13" s="148">
        <v>1.0319573901464714E-2</v>
      </c>
      <c r="N13" s="149">
        <v>1.9710050496823586E-2</v>
      </c>
      <c r="O13" s="149">
        <v>1.3582342954159592E-2</v>
      </c>
      <c r="P13" s="150">
        <v>0</v>
      </c>
      <c r="Q13" s="91">
        <v>1.6437230326689953E-2</v>
      </c>
      <c r="R13" s="91">
        <v>1.7456896551724138E-2</v>
      </c>
    </row>
    <row r="14" spans="2:18" ht="21.95" customHeight="1" x14ac:dyDescent="0.25">
      <c r="B14" s="86" t="s">
        <v>13</v>
      </c>
      <c r="C14" s="148">
        <v>3.2033426183844013E-2</v>
      </c>
      <c r="D14" s="149">
        <v>2.9925187032418952E-2</v>
      </c>
      <c r="E14" s="149">
        <v>0</v>
      </c>
      <c r="F14" s="150">
        <v>0</v>
      </c>
      <c r="G14" s="91">
        <v>3.04437564499484E-2</v>
      </c>
      <c r="H14" s="148">
        <v>1.9706024874818286E-2</v>
      </c>
      <c r="I14" s="149">
        <v>3.5818005808325268E-2</v>
      </c>
      <c r="J14" s="149">
        <v>2.6239067055393587E-2</v>
      </c>
      <c r="K14" s="150">
        <v>0</v>
      </c>
      <c r="L14" s="91">
        <v>3.0299885856594377E-2</v>
      </c>
      <c r="M14" s="148">
        <v>3.362183754993342E-2</v>
      </c>
      <c r="N14" s="149">
        <v>4.2840853559211599E-2</v>
      </c>
      <c r="O14" s="149">
        <v>4.5840407470288627E-2</v>
      </c>
      <c r="P14" s="150">
        <v>0</v>
      </c>
      <c r="Q14" s="91">
        <v>4.0168481610848572E-2</v>
      </c>
      <c r="R14" s="91">
        <v>4.2887931034482761E-2</v>
      </c>
    </row>
    <row r="15" spans="2:18" ht="21.95" customHeight="1" x14ac:dyDescent="0.25">
      <c r="B15" s="86" t="s">
        <v>14</v>
      </c>
      <c r="C15" s="148">
        <v>4.0389972144846797E-2</v>
      </c>
      <c r="D15" s="149">
        <v>5.4862842892768077E-2</v>
      </c>
      <c r="E15" s="149">
        <v>0</v>
      </c>
      <c r="F15" s="150">
        <v>0</v>
      </c>
      <c r="G15" s="91">
        <v>4.9019607843137254E-2</v>
      </c>
      <c r="H15" s="148">
        <v>6.832498788564044E-2</v>
      </c>
      <c r="I15" s="149">
        <v>7.1878025169409485E-2</v>
      </c>
      <c r="J15" s="149">
        <v>7.7259475218658891E-2</v>
      </c>
      <c r="K15" s="150">
        <v>0</v>
      </c>
      <c r="L15" s="91">
        <v>7.092456158555567E-2</v>
      </c>
      <c r="M15" s="148">
        <v>7.3901464713715045E-2</v>
      </c>
      <c r="N15" s="149">
        <v>8.8776673725362437E-2</v>
      </c>
      <c r="O15" s="149">
        <v>6.9609507640067916E-2</v>
      </c>
      <c r="P15" s="150">
        <v>0</v>
      </c>
      <c r="Q15" s="91">
        <v>8.300801314978426E-2</v>
      </c>
      <c r="R15" s="91">
        <v>8.8793103448275859E-2</v>
      </c>
    </row>
    <row r="16" spans="2:18" ht="21.95" customHeight="1" x14ac:dyDescent="0.25">
      <c r="B16" s="86" t="s">
        <v>15</v>
      </c>
      <c r="C16" s="148">
        <v>8.3565459610027856E-2</v>
      </c>
      <c r="D16" s="149">
        <v>0.10141313383208644</v>
      </c>
      <c r="E16" s="149">
        <v>0.11764705882352941</v>
      </c>
      <c r="F16" s="150">
        <v>0</v>
      </c>
      <c r="G16" s="91">
        <v>9.4943240454076372E-2</v>
      </c>
      <c r="H16" s="148">
        <v>8.8677111936682276E-2</v>
      </c>
      <c r="I16" s="149">
        <v>9.8338173604388512E-2</v>
      </c>
      <c r="J16" s="149">
        <v>0.10349854227405247</v>
      </c>
      <c r="K16" s="150">
        <v>0</v>
      </c>
      <c r="L16" s="91">
        <v>9.54135104285566E-2</v>
      </c>
      <c r="M16" s="148">
        <v>9.2543275632490013E-2</v>
      </c>
      <c r="N16" s="149">
        <v>0.10604332953249715</v>
      </c>
      <c r="O16" s="149">
        <v>0.10696095076400679</v>
      </c>
      <c r="P16" s="150">
        <v>0</v>
      </c>
      <c r="Q16" s="91">
        <v>0.10191082802547771</v>
      </c>
      <c r="R16" s="91">
        <v>0.10506465517241378</v>
      </c>
    </row>
    <row r="17" spans="2:18" ht="21.95" customHeight="1" x14ac:dyDescent="0.25">
      <c r="B17" s="86" t="s">
        <v>16</v>
      </c>
      <c r="C17" s="148">
        <v>0.10724233983286909</v>
      </c>
      <c r="D17" s="149">
        <v>0.13133832086450539</v>
      </c>
      <c r="E17" s="149">
        <v>0.11764705882352941</v>
      </c>
      <c r="F17" s="150">
        <v>0</v>
      </c>
      <c r="G17" s="91">
        <v>0.12229102167182662</v>
      </c>
      <c r="H17" s="148">
        <v>0.12372799224680989</v>
      </c>
      <c r="I17" s="149">
        <v>0.12116811874798322</v>
      </c>
      <c r="J17" s="149">
        <v>0.12099125364431487</v>
      </c>
      <c r="K17" s="150">
        <v>0</v>
      </c>
      <c r="L17" s="91">
        <v>0.12197779391926948</v>
      </c>
      <c r="M17" s="148">
        <v>0.13914780292942744</v>
      </c>
      <c r="N17" s="149">
        <v>0.14660368138133245</v>
      </c>
      <c r="O17" s="149">
        <v>0.1697792869269949</v>
      </c>
      <c r="P17" s="150">
        <v>0.5</v>
      </c>
      <c r="Q17" s="91">
        <v>0.14577768645983152</v>
      </c>
      <c r="R17" s="91">
        <v>0.14547413793103448</v>
      </c>
    </row>
    <row r="18" spans="2:18" ht="21.95" customHeight="1" x14ac:dyDescent="0.25">
      <c r="B18" s="86" t="s">
        <v>17</v>
      </c>
      <c r="C18" s="148">
        <v>0.10724233983286909</v>
      </c>
      <c r="D18" s="149">
        <v>0.12385702410640066</v>
      </c>
      <c r="E18" s="149">
        <v>0.11764705882352941</v>
      </c>
      <c r="F18" s="150">
        <v>0</v>
      </c>
      <c r="G18" s="91">
        <v>0.11764705882352941</v>
      </c>
      <c r="H18" s="148">
        <v>0.1143595541915684</v>
      </c>
      <c r="I18" s="149">
        <v>0.10761535979348177</v>
      </c>
      <c r="J18" s="149">
        <v>0.1282798833819242</v>
      </c>
      <c r="K18" s="150">
        <v>0</v>
      </c>
      <c r="L18" s="91">
        <v>0.11051156999066099</v>
      </c>
      <c r="M18" s="148">
        <v>0.13914780292942744</v>
      </c>
      <c r="N18" s="149">
        <v>0.1207036976706304</v>
      </c>
      <c r="O18" s="149">
        <v>9.3378607809847206E-2</v>
      </c>
      <c r="P18" s="150">
        <v>0</v>
      </c>
      <c r="Q18" s="91">
        <v>0.12471748510376002</v>
      </c>
      <c r="R18" s="91">
        <v>0.12801724137931036</v>
      </c>
    </row>
    <row r="19" spans="2:18" ht="21.95" customHeight="1" x14ac:dyDescent="0.25">
      <c r="B19" s="86" t="s">
        <v>18</v>
      </c>
      <c r="C19" s="148">
        <v>6.8245125348189412E-2</v>
      </c>
      <c r="D19" s="149">
        <v>6.8994181213632585E-2</v>
      </c>
      <c r="E19" s="149">
        <v>0</v>
      </c>
      <c r="F19" s="150">
        <v>0</v>
      </c>
      <c r="G19" s="91">
        <v>6.8111455108359129E-2</v>
      </c>
      <c r="H19" s="148">
        <v>7.575512841221127E-2</v>
      </c>
      <c r="I19" s="149">
        <v>5.9535333978702809E-2</v>
      </c>
      <c r="J19" s="149">
        <v>5.393586005830904E-2</v>
      </c>
      <c r="K19" s="150">
        <v>0</v>
      </c>
      <c r="L19" s="91">
        <v>6.4542907543841441E-2</v>
      </c>
      <c r="M19" s="148">
        <v>6.3914780292942744E-2</v>
      </c>
      <c r="N19" s="149">
        <v>6.3691154911223333E-2</v>
      </c>
      <c r="O19" s="149">
        <v>7.4702886247877756E-2</v>
      </c>
      <c r="P19" s="150">
        <v>0</v>
      </c>
      <c r="Q19" s="91">
        <v>6.4413396342716256E-2</v>
      </c>
      <c r="R19" s="91">
        <v>6.3469827586206895E-2</v>
      </c>
    </row>
    <row r="20" spans="2:18" ht="21.95" customHeight="1" x14ac:dyDescent="0.25">
      <c r="B20" s="86" t="s">
        <v>19</v>
      </c>
      <c r="C20" s="148">
        <v>9.1922005571030641E-2</v>
      </c>
      <c r="D20" s="149">
        <v>7.065669160432253E-2</v>
      </c>
      <c r="E20" s="149">
        <v>0</v>
      </c>
      <c r="F20" s="150">
        <v>0</v>
      </c>
      <c r="G20" s="91">
        <v>7.7915376676986586E-2</v>
      </c>
      <c r="H20" s="148">
        <v>7.9954773057664352E-2</v>
      </c>
      <c r="I20" s="149">
        <v>6.9699903194578902E-2</v>
      </c>
      <c r="J20" s="149">
        <v>7.4344023323615158E-2</v>
      </c>
      <c r="K20" s="150">
        <v>0</v>
      </c>
      <c r="L20" s="91">
        <v>7.3155546331846011E-2</v>
      </c>
      <c r="M20" s="148">
        <v>8.1890812250332887E-2</v>
      </c>
      <c r="N20" s="149">
        <v>7.8840201987294342E-2</v>
      </c>
      <c r="O20" s="149">
        <v>7.6400679117147707E-2</v>
      </c>
      <c r="P20" s="150">
        <v>0.5</v>
      </c>
      <c r="Q20" s="91">
        <v>7.9720567084446275E-2</v>
      </c>
      <c r="R20" s="91">
        <v>8.1573275862068972E-2</v>
      </c>
    </row>
    <row r="21" spans="2:18" ht="21.95" customHeight="1" x14ac:dyDescent="0.25">
      <c r="B21" s="86" t="s">
        <v>20</v>
      </c>
      <c r="C21" s="148">
        <v>0.11420612813370473</v>
      </c>
      <c r="D21" s="149">
        <v>8.395677472984206E-2</v>
      </c>
      <c r="E21" s="149">
        <v>0.17647058823529413</v>
      </c>
      <c r="F21" s="150">
        <v>0</v>
      </c>
      <c r="G21" s="91">
        <v>9.5975232198142413E-2</v>
      </c>
      <c r="H21" s="148">
        <v>9.6107252463253107E-2</v>
      </c>
      <c r="I21" s="149">
        <v>8.8657631494030331E-2</v>
      </c>
      <c r="J21" s="149">
        <v>8.3090379008746357E-2</v>
      </c>
      <c r="K21" s="150">
        <v>0</v>
      </c>
      <c r="L21" s="91">
        <v>9.0847774203590331E-2</v>
      </c>
      <c r="M21" s="148">
        <v>0.10486018641810919</v>
      </c>
      <c r="N21" s="149">
        <v>7.9980452842482494E-2</v>
      </c>
      <c r="O21" s="149">
        <v>8.8285229202037352E-2</v>
      </c>
      <c r="P21" s="150">
        <v>0</v>
      </c>
      <c r="Q21" s="91">
        <v>8.8144647626874878E-2</v>
      </c>
      <c r="R21" s="91">
        <v>8.9439655172413784E-2</v>
      </c>
    </row>
    <row r="22" spans="2:18" ht="21.95" customHeight="1" x14ac:dyDescent="0.25">
      <c r="B22" s="86" t="s">
        <v>21</v>
      </c>
      <c r="C22" s="148">
        <v>8.3565459610027856E-2</v>
      </c>
      <c r="D22" s="149">
        <v>8.0631753948462184E-2</v>
      </c>
      <c r="E22" s="149">
        <v>0.11764705882352941</v>
      </c>
      <c r="F22" s="150">
        <v>0</v>
      </c>
      <c r="G22" s="91">
        <v>8.2043343653250778E-2</v>
      </c>
      <c r="H22" s="148">
        <v>8.4638992085285095E-2</v>
      </c>
      <c r="I22" s="149">
        <v>7.5104872539528883E-2</v>
      </c>
      <c r="J22" s="149">
        <v>6.9970845481049565E-2</v>
      </c>
      <c r="K22" s="150">
        <v>0</v>
      </c>
      <c r="L22" s="91">
        <v>7.7980699387776284E-2</v>
      </c>
      <c r="M22" s="148">
        <v>8.3888149134487347E-2</v>
      </c>
      <c r="N22" s="149">
        <v>8.0632024759732857E-2</v>
      </c>
      <c r="O22" s="149">
        <v>6.9609507640067916E-2</v>
      </c>
      <c r="P22" s="150">
        <v>0</v>
      </c>
      <c r="Q22" s="91">
        <v>8.0953359358948013E-2</v>
      </c>
      <c r="R22" s="91">
        <v>7.1336206896551721E-2</v>
      </c>
    </row>
    <row r="23" spans="2:18" ht="21.95" customHeight="1" x14ac:dyDescent="0.25">
      <c r="B23" s="86" t="s">
        <v>22</v>
      </c>
      <c r="C23" s="148">
        <v>3.7604456824512536E-2</v>
      </c>
      <c r="D23" s="149">
        <v>4.9044056525353284E-2</v>
      </c>
      <c r="E23" s="149">
        <v>5.8823529411764705E-2</v>
      </c>
      <c r="F23" s="150">
        <v>0</v>
      </c>
      <c r="G23" s="91">
        <v>4.4891640866873063E-2</v>
      </c>
      <c r="H23" s="148">
        <v>4.797286383459861E-2</v>
      </c>
      <c r="I23" s="149">
        <v>4.3078412391093904E-2</v>
      </c>
      <c r="J23" s="149">
        <v>4.2274052478134108E-2</v>
      </c>
      <c r="K23" s="150">
        <v>0</v>
      </c>
      <c r="L23" s="91">
        <v>4.4619694925806787E-2</v>
      </c>
      <c r="M23" s="148">
        <v>4.2609853528628498E-2</v>
      </c>
      <c r="N23" s="149">
        <v>4.5935820166150838E-2</v>
      </c>
      <c r="O23" s="149">
        <v>3.3955857385398983E-2</v>
      </c>
      <c r="P23" s="150">
        <v>0</v>
      </c>
      <c r="Q23" s="91">
        <v>4.4175056502979246E-2</v>
      </c>
      <c r="R23" s="91">
        <v>3.9008620689655174E-2</v>
      </c>
    </row>
    <row r="24" spans="2:18" ht="21.95" customHeight="1" x14ac:dyDescent="0.25">
      <c r="B24" s="86" t="s">
        <v>23</v>
      </c>
      <c r="C24" s="148">
        <v>3.3426183844011144E-2</v>
      </c>
      <c r="D24" s="149">
        <v>2.7431421446384038E-2</v>
      </c>
      <c r="E24" s="149">
        <v>5.8823529411764705E-2</v>
      </c>
      <c r="F24" s="150">
        <v>0</v>
      </c>
      <c r="G24" s="91">
        <v>2.9927760577915376E-2</v>
      </c>
      <c r="H24" s="148">
        <v>3.3274107575512843E-2</v>
      </c>
      <c r="I24" s="149">
        <v>3.1703775411423038E-2</v>
      </c>
      <c r="J24" s="149">
        <v>3.2069970845481049E-2</v>
      </c>
      <c r="K24" s="150">
        <v>0</v>
      </c>
      <c r="L24" s="91">
        <v>3.2219570405727926E-2</v>
      </c>
      <c r="M24" s="148">
        <v>2.6631158455392809E-2</v>
      </c>
      <c r="N24" s="149">
        <v>2.2967910083075419E-2</v>
      </c>
      <c r="O24" s="149">
        <v>3.0560271646859084E-2</v>
      </c>
      <c r="P24" s="150">
        <v>0</v>
      </c>
      <c r="Q24" s="91">
        <v>2.4553112800493118E-2</v>
      </c>
      <c r="R24" s="91">
        <v>2.5000000000000001E-2</v>
      </c>
    </row>
    <row r="25" spans="2:18" ht="21.95" customHeight="1" x14ac:dyDescent="0.25">
      <c r="B25" s="86" t="s">
        <v>24</v>
      </c>
      <c r="C25" s="148">
        <v>4.596100278551532E-2</v>
      </c>
      <c r="D25" s="149">
        <v>2.5768911055694097E-2</v>
      </c>
      <c r="E25" s="149">
        <v>5.8823529411764705E-2</v>
      </c>
      <c r="F25" s="150">
        <v>0</v>
      </c>
      <c r="G25" s="91">
        <v>3.3539731682146544E-2</v>
      </c>
      <c r="H25" s="148">
        <v>2.5520917460830239E-2</v>
      </c>
      <c r="I25" s="149">
        <v>2.5250080671184252E-2</v>
      </c>
      <c r="J25" s="149">
        <v>1.7492711370262391E-2</v>
      </c>
      <c r="K25" s="150">
        <v>0</v>
      </c>
      <c r="L25" s="91">
        <v>2.5059665871121718E-2</v>
      </c>
      <c r="M25" s="148">
        <v>1.9640479360852198E-2</v>
      </c>
      <c r="N25" s="149">
        <v>1.5311940055383612E-2</v>
      </c>
      <c r="O25" s="149">
        <v>1.6977928692699491E-2</v>
      </c>
      <c r="P25" s="150">
        <v>0</v>
      </c>
      <c r="Q25" s="91">
        <v>1.6745428395315388E-2</v>
      </c>
      <c r="R25" s="91">
        <v>1.9935344827586205E-2</v>
      </c>
    </row>
    <row r="26" spans="2:18" ht="21.95" customHeight="1" x14ac:dyDescent="0.25">
      <c r="B26" s="86" t="s">
        <v>25</v>
      </c>
      <c r="C26" s="148">
        <v>3.0640668523676879E-2</v>
      </c>
      <c r="D26" s="149">
        <v>2.6600166251039069E-2</v>
      </c>
      <c r="E26" s="149">
        <v>0</v>
      </c>
      <c r="F26" s="150">
        <v>0</v>
      </c>
      <c r="G26" s="91">
        <v>2.7863777089783281E-2</v>
      </c>
      <c r="H26" s="148">
        <v>1.8898400904538846E-2</v>
      </c>
      <c r="I26" s="149">
        <v>2.4524040012907391E-2</v>
      </c>
      <c r="J26" s="149">
        <v>2.0408163265306121E-2</v>
      </c>
      <c r="K26" s="150">
        <v>0</v>
      </c>
      <c r="L26" s="91">
        <v>2.2569264293867387E-2</v>
      </c>
      <c r="M26" s="148">
        <v>1.4980026631158456E-2</v>
      </c>
      <c r="N26" s="149">
        <v>1.5311940055383612E-2</v>
      </c>
      <c r="O26" s="149">
        <v>2.037351443123939E-2</v>
      </c>
      <c r="P26" s="150">
        <v>0</v>
      </c>
      <c r="Q26" s="91">
        <v>1.5512636120813644E-2</v>
      </c>
      <c r="R26" s="91">
        <v>1.1422413793103447E-2</v>
      </c>
    </row>
    <row r="27" spans="2:18" ht="21.95" customHeight="1" x14ac:dyDescent="0.25">
      <c r="B27" s="86" t="s">
        <v>26</v>
      </c>
      <c r="C27" s="148">
        <v>2.7855153203342618E-2</v>
      </c>
      <c r="D27" s="149">
        <v>1.9950124688279301E-2</v>
      </c>
      <c r="E27" s="149">
        <v>0</v>
      </c>
      <c r="F27" s="150">
        <v>0</v>
      </c>
      <c r="G27" s="91">
        <v>2.2703818369453045E-2</v>
      </c>
      <c r="H27" s="148">
        <v>1.6637053787756421E-2</v>
      </c>
      <c r="I27" s="149">
        <v>2.0248467247499194E-2</v>
      </c>
      <c r="J27" s="149">
        <v>2.478134110787172E-2</v>
      </c>
      <c r="K27" s="150">
        <v>0</v>
      </c>
      <c r="L27" s="91">
        <v>1.9248728857528277E-2</v>
      </c>
      <c r="M27" s="148">
        <v>9.9866844207723033E-3</v>
      </c>
      <c r="N27" s="149">
        <v>1.0262257696693273E-2</v>
      </c>
      <c r="O27" s="149">
        <v>8.4889643463497456E-3</v>
      </c>
      <c r="P27" s="150">
        <v>0</v>
      </c>
      <c r="Q27" s="91">
        <v>1.0067803575097596E-2</v>
      </c>
      <c r="R27" s="91">
        <v>1.0237068965517243E-2</v>
      </c>
    </row>
    <row r="28" spans="2:18" ht="21.95" customHeight="1" x14ac:dyDescent="0.25">
      <c r="B28" s="86" t="s">
        <v>27</v>
      </c>
      <c r="C28" s="148">
        <v>1.532033426183844E-2</v>
      </c>
      <c r="D28" s="149">
        <v>1.7456359102244388E-2</v>
      </c>
      <c r="E28" s="149">
        <v>5.8823529411764705E-2</v>
      </c>
      <c r="F28" s="150">
        <v>0</v>
      </c>
      <c r="G28" s="91">
        <v>1.7027863777089782E-2</v>
      </c>
      <c r="H28" s="148">
        <v>1.405265708286222E-2</v>
      </c>
      <c r="I28" s="149">
        <v>1.5650209745079059E-2</v>
      </c>
      <c r="J28" s="149">
        <v>1.1661807580174927E-2</v>
      </c>
      <c r="K28" s="150">
        <v>0</v>
      </c>
      <c r="L28" s="91">
        <v>1.4994292829718793E-2</v>
      </c>
      <c r="M28" s="148">
        <v>8.9880159786950731E-3</v>
      </c>
      <c r="N28" s="149">
        <v>8.4704349242547654E-3</v>
      </c>
      <c r="O28" s="149">
        <v>1.0186757215619695E-2</v>
      </c>
      <c r="P28" s="150">
        <v>0</v>
      </c>
      <c r="Q28" s="91">
        <v>8.7322786110540368E-3</v>
      </c>
      <c r="R28" s="91">
        <v>1.0668103448275863E-2</v>
      </c>
    </row>
    <row r="29" spans="2:18" ht="21.95" customHeight="1" x14ac:dyDescent="0.25">
      <c r="B29" s="86" t="s">
        <v>28</v>
      </c>
      <c r="C29" s="148">
        <v>1.1142061281337047E-2</v>
      </c>
      <c r="D29" s="149">
        <v>1.4131338320864505E-2</v>
      </c>
      <c r="E29" s="149">
        <v>0</v>
      </c>
      <c r="F29" s="150">
        <v>0</v>
      </c>
      <c r="G29" s="91">
        <v>1.2899896800825593E-2</v>
      </c>
      <c r="H29" s="148">
        <v>1.4537231465029882E-2</v>
      </c>
      <c r="I29" s="149">
        <v>1.4117457244272345E-2</v>
      </c>
      <c r="J29" s="149">
        <v>1.020408163265306E-2</v>
      </c>
      <c r="K29" s="150">
        <v>0</v>
      </c>
      <c r="L29" s="91">
        <v>1.4112275604441216E-2</v>
      </c>
      <c r="M29" s="148">
        <v>4.9933422103861516E-3</v>
      </c>
      <c r="N29" s="149">
        <v>7.4930770483792146E-3</v>
      </c>
      <c r="O29" s="149">
        <v>1.1884550084889643E-2</v>
      </c>
      <c r="P29" s="150">
        <v>0</v>
      </c>
      <c r="Q29" s="91">
        <v>6.98582288884323E-3</v>
      </c>
      <c r="R29" s="91">
        <v>6.0344827586206896E-3</v>
      </c>
    </row>
    <row r="30" spans="2:18" ht="21.95" customHeight="1" x14ac:dyDescent="0.25">
      <c r="B30" s="86" t="s">
        <v>29</v>
      </c>
      <c r="C30" s="148">
        <v>6.9637883008356544E-3</v>
      </c>
      <c r="D30" s="149">
        <v>1.1637572734829594E-2</v>
      </c>
      <c r="E30" s="149">
        <v>5.8823529411764705E-2</v>
      </c>
      <c r="F30" s="150">
        <v>0</v>
      </c>
      <c r="G30" s="91">
        <v>1.0319917440660475E-2</v>
      </c>
      <c r="H30" s="148">
        <v>1.3891132288806332E-2</v>
      </c>
      <c r="I30" s="149">
        <v>1.202000645369474E-2</v>
      </c>
      <c r="J30" s="149">
        <v>1.6034985422740525E-2</v>
      </c>
      <c r="K30" s="150">
        <v>0</v>
      </c>
      <c r="L30" s="91">
        <v>1.2763308083428453E-2</v>
      </c>
      <c r="M30" s="148">
        <v>4.6604527296937419E-3</v>
      </c>
      <c r="N30" s="149">
        <v>5.8641472552532986E-3</v>
      </c>
      <c r="O30" s="149">
        <v>0</v>
      </c>
      <c r="P30" s="150">
        <v>0</v>
      </c>
      <c r="Q30" s="91">
        <v>5.1366344770906102E-3</v>
      </c>
      <c r="R30" s="91">
        <v>5.0646551724137919E-3</v>
      </c>
    </row>
    <row r="31" spans="2:18" ht="21.95" customHeight="1" thickBot="1" x14ac:dyDescent="0.3">
      <c r="B31" s="86" t="s">
        <v>30</v>
      </c>
      <c r="C31" s="148">
        <v>5.5710306406685237E-3</v>
      </c>
      <c r="D31" s="149">
        <v>5.8187863674147968E-3</v>
      </c>
      <c r="E31" s="149">
        <v>0</v>
      </c>
      <c r="F31" s="150">
        <v>0</v>
      </c>
      <c r="G31" s="91">
        <v>5.6759545923632613E-3</v>
      </c>
      <c r="H31" s="236">
        <v>1.5829429817476984E-2</v>
      </c>
      <c r="I31" s="149">
        <v>1.1939335269441756E-2</v>
      </c>
      <c r="J31" s="149">
        <v>1.4577259475218658E-2</v>
      </c>
      <c r="K31" s="150">
        <v>0</v>
      </c>
      <c r="L31" s="91">
        <v>1.3282141745356439E-2</v>
      </c>
      <c r="M31" s="148">
        <v>2.6964047936085221E-2</v>
      </c>
      <c r="N31" s="149">
        <v>1.5800618993321389E-2</v>
      </c>
      <c r="O31" s="149">
        <v>3.3955857385398983E-2</v>
      </c>
      <c r="P31" s="150">
        <v>0</v>
      </c>
      <c r="Q31" s="91">
        <v>2.0341072529278817E-2</v>
      </c>
      <c r="R31" s="91">
        <v>1.8426724137931033E-2</v>
      </c>
    </row>
    <row r="32" spans="2:18" ht="21.95" customHeight="1" thickTop="1" thickBot="1" x14ac:dyDescent="0.3">
      <c r="B32" s="97" t="s">
        <v>31</v>
      </c>
      <c r="C32" s="152">
        <v>1</v>
      </c>
      <c r="D32" s="153">
        <v>1</v>
      </c>
      <c r="E32" s="153">
        <v>1</v>
      </c>
      <c r="F32" s="101">
        <v>0</v>
      </c>
      <c r="G32" s="154">
        <v>0.99999999999999989</v>
      </c>
      <c r="H32" s="152">
        <v>1</v>
      </c>
      <c r="I32" s="153">
        <v>1</v>
      </c>
      <c r="J32" s="153">
        <v>1</v>
      </c>
      <c r="K32" s="101">
        <v>1</v>
      </c>
      <c r="L32" s="154">
        <v>0.99999999999999989</v>
      </c>
      <c r="M32" s="152">
        <v>1</v>
      </c>
      <c r="N32" s="153">
        <v>1</v>
      </c>
      <c r="O32" s="153">
        <v>1</v>
      </c>
      <c r="P32" s="101">
        <v>1</v>
      </c>
      <c r="Q32" s="154">
        <v>1</v>
      </c>
      <c r="R32" s="154">
        <v>1.0000000000000002</v>
      </c>
    </row>
    <row r="33" spans="2:24" ht="21.95" customHeight="1" thickTop="1" thickBot="1" x14ac:dyDescent="0.3">
      <c r="B33" s="111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2:24" ht="21.95" customHeight="1" thickTop="1" x14ac:dyDescent="0.25">
      <c r="B34" s="114" t="s">
        <v>217</v>
      </c>
      <c r="C34" s="115"/>
      <c r="D34" s="115"/>
      <c r="E34" s="116"/>
      <c r="F34" s="117"/>
      <c r="G34" s="117"/>
      <c r="H34" s="117"/>
      <c r="I34" s="117"/>
      <c r="J34" s="117"/>
      <c r="K34" s="118"/>
      <c r="L34" s="117"/>
      <c r="M34" s="117"/>
      <c r="N34" s="117"/>
      <c r="O34" s="117"/>
      <c r="P34" s="117"/>
      <c r="Q34" s="117"/>
      <c r="R34" s="117"/>
      <c r="S34" s="272"/>
      <c r="T34" s="117"/>
      <c r="U34" s="118"/>
      <c r="V34" s="117"/>
      <c r="W34" s="117"/>
      <c r="X34" s="117"/>
    </row>
    <row r="35" spans="2:24" ht="21.95" customHeight="1" thickBot="1" x14ac:dyDescent="0.3">
      <c r="B35" s="119" t="s">
        <v>220</v>
      </c>
      <c r="C35" s="120"/>
      <c r="D35" s="120"/>
      <c r="E35" s="121"/>
      <c r="F35" s="117"/>
      <c r="G35" s="117"/>
      <c r="H35" s="117"/>
      <c r="I35" s="117"/>
      <c r="J35" s="117"/>
      <c r="K35" s="118"/>
      <c r="L35" s="117"/>
      <c r="M35" s="117"/>
      <c r="N35" s="117"/>
      <c r="O35" s="117"/>
      <c r="P35" s="117"/>
      <c r="Q35" s="117"/>
      <c r="R35" s="117"/>
      <c r="S35" s="272"/>
      <c r="T35" s="117"/>
      <c r="U35" s="118"/>
      <c r="V35" s="117"/>
      <c r="W35" s="117"/>
      <c r="X35" s="117"/>
    </row>
    <row r="36" spans="2:24" ht="15.75" thickTop="1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</row>
    <row r="37" spans="2:24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24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24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24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24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24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24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24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24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24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24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24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  <row r="248" spans="2:18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</row>
    <row r="249" spans="2:18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</row>
    <row r="250" spans="2:18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</row>
    <row r="251" spans="2:18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</row>
    <row r="252" spans="2:18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</row>
    <row r="253" spans="2:18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</row>
    <row r="254" spans="2:18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</row>
    <row r="255" spans="2:18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</row>
    <row r="256" spans="2:18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</row>
    <row r="257" spans="2:18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</row>
    <row r="258" spans="2:18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</row>
    <row r="259" spans="2:18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</row>
    <row r="260" spans="2:18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</row>
    <row r="261" spans="2:18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</row>
    <row r="262" spans="2:18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</row>
    <row r="263" spans="2:18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</row>
    <row r="264" spans="2:18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</row>
    <row r="265" spans="2:18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</row>
    <row r="266" spans="2:18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</row>
    <row r="267" spans="2:18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</row>
    <row r="268" spans="2:18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</row>
    <row r="269" spans="2:18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</row>
    <row r="270" spans="2:18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</row>
    <row r="271" spans="2:18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</row>
    <row r="272" spans="2:18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</row>
    <row r="273" spans="2:18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</row>
    <row r="274" spans="2:18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</row>
    <row r="275" spans="2:18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</row>
    <row r="276" spans="2:18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</row>
    <row r="277" spans="2:18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</row>
    <row r="278" spans="2:18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</row>
    <row r="279" spans="2:18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</row>
    <row r="280" spans="2:18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</row>
    <row r="281" spans="2:18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</row>
    <row r="282" spans="2:18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</row>
    <row r="283" spans="2:18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</row>
    <row r="284" spans="2:18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</row>
    <row r="285" spans="2:18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</row>
    <row r="286" spans="2:18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</row>
    <row r="287" spans="2:18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</row>
    <row r="288" spans="2:18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</row>
    <row r="289" spans="2:18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</row>
    <row r="290" spans="2:18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</row>
    <row r="291" spans="2:18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</row>
    <row r="292" spans="2:18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</row>
    <row r="293" spans="2:18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</row>
    <row r="294" spans="2:18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</row>
    <row r="295" spans="2:18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</row>
    <row r="296" spans="2:18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</row>
    <row r="297" spans="2:18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</row>
    <row r="298" spans="2:18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</row>
    <row r="299" spans="2:18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</row>
    <row r="300" spans="2:18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</row>
    <row r="301" spans="2:18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</row>
    <row r="302" spans="2:18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</row>
    <row r="303" spans="2:18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</row>
    <row r="304" spans="2:18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</row>
    <row r="305" spans="2:18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</row>
    <row r="306" spans="2:18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</row>
    <row r="307" spans="2:18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</row>
    <row r="308" spans="2:18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</row>
    <row r="309" spans="2:18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</row>
    <row r="310" spans="2:18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</row>
    <row r="311" spans="2:18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</row>
    <row r="312" spans="2:18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</row>
    <row r="313" spans="2:18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</row>
    <row r="314" spans="2:18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</row>
    <row r="315" spans="2:18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</row>
    <row r="316" spans="2:18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</row>
    <row r="317" spans="2:18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</row>
    <row r="318" spans="2:18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</row>
    <row r="319" spans="2:18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</row>
    <row r="320" spans="2:18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</row>
    <row r="321" spans="2:18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</row>
    <row r="322" spans="2:18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</row>
    <row r="323" spans="2:18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</row>
    <row r="324" spans="2:18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</row>
    <row r="325" spans="2:18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</row>
    <row r="326" spans="2:18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</row>
    <row r="327" spans="2:18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</row>
    <row r="328" spans="2:18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</row>
    <row r="329" spans="2:18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</row>
    <row r="330" spans="2:18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</row>
    <row r="331" spans="2:18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</row>
    <row r="332" spans="2:18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</row>
    <row r="333" spans="2:18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</row>
    <row r="334" spans="2:18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</row>
    <row r="335" spans="2:18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</row>
    <row r="336" spans="2:18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</row>
    <row r="337" spans="2:18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</row>
    <row r="338" spans="2:18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</row>
    <row r="339" spans="2:18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</row>
    <row r="340" spans="2:18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</row>
    <row r="341" spans="2:18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</row>
    <row r="342" spans="2:18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</row>
    <row r="343" spans="2:18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</row>
    <row r="344" spans="2:18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</row>
    <row r="345" spans="2:18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</row>
    <row r="346" spans="2:18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</row>
    <row r="347" spans="2:18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</row>
    <row r="348" spans="2:18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</row>
    <row r="349" spans="2:18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</row>
    <row r="350" spans="2:18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</row>
    <row r="351" spans="2:18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</row>
    <row r="352" spans="2:18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</row>
    <row r="353" spans="2:18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</row>
    <row r="354" spans="2:18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</row>
    <row r="355" spans="2:18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</row>
    <row r="356" spans="2:18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</row>
    <row r="357" spans="2:18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</row>
    <row r="358" spans="2:18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</row>
    <row r="359" spans="2:18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</row>
    <row r="360" spans="2:18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</row>
    <row r="361" spans="2:18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</row>
    <row r="362" spans="2:18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</row>
    <row r="363" spans="2:18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</row>
    <row r="364" spans="2:18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</row>
    <row r="365" spans="2:18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</row>
    <row r="366" spans="2:18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</row>
    <row r="367" spans="2:18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</row>
    <row r="368" spans="2:18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</row>
    <row r="369" spans="2:18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</row>
    <row r="370" spans="2:18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</row>
    <row r="371" spans="2:18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</row>
    <row r="372" spans="2:18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</row>
    <row r="373" spans="2:18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</row>
    <row r="374" spans="2:18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</row>
    <row r="375" spans="2:18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</row>
    <row r="376" spans="2:18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</row>
    <row r="377" spans="2:18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</row>
    <row r="378" spans="2:18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</row>
    <row r="379" spans="2:18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</row>
    <row r="380" spans="2:18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</row>
    <row r="381" spans="2:18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</row>
    <row r="382" spans="2:18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</row>
    <row r="383" spans="2:18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</row>
    <row r="384" spans="2:18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</row>
    <row r="385" spans="2:18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</row>
    <row r="386" spans="2:18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</row>
    <row r="387" spans="2:18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</row>
    <row r="388" spans="2:18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</row>
    <row r="389" spans="2:18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</row>
    <row r="390" spans="2:18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</row>
    <row r="391" spans="2:18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</row>
    <row r="392" spans="2:18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</row>
    <row r="393" spans="2:18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</row>
    <row r="394" spans="2:18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</row>
    <row r="395" spans="2:18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</row>
    <row r="396" spans="2:18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</row>
    <row r="397" spans="2:18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</row>
    <row r="398" spans="2:18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</row>
    <row r="399" spans="2:18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</row>
    <row r="400" spans="2:18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</row>
    <row r="401" spans="2:18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</row>
    <row r="402" spans="2:18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</row>
    <row r="403" spans="2:18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</row>
    <row r="404" spans="2:18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</row>
    <row r="405" spans="2:18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</row>
    <row r="406" spans="2:18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</row>
    <row r="407" spans="2:18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</row>
    <row r="408" spans="2:18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</row>
    <row r="409" spans="2:18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</row>
    <row r="410" spans="2:18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</row>
    <row r="411" spans="2:18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</row>
    <row r="412" spans="2:18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</row>
    <row r="413" spans="2:18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</row>
    <row r="414" spans="2:18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</row>
    <row r="415" spans="2:18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</row>
    <row r="416" spans="2:18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</row>
    <row r="417" spans="2:18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</row>
    <row r="418" spans="2:18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</row>
    <row r="419" spans="2:18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</row>
    <row r="420" spans="2:18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</row>
    <row r="421" spans="2:18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</row>
    <row r="422" spans="2:18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</row>
    <row r="423" spans="2:18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</row>
    <row r="424" spans="2:18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</row>
    <row r="425" spans="2:18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</row>
    <row r="426" spans="2:18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</row>
    <row r="427" spans="2:18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</row>
    <row r="428" spans="2:18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</row>
    <row r="429" spans="2:18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</row>
    <row r="430" spans="2:18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</row>
    <row r="431" spans="2:18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</row>
    <row r="432" spans="2:18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</row>
    <row r="433" spans="2:18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</row>
    <row r="434" spans="2:18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</row>
    <row r="435" spans="2:18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</row>
    <row r="436" spans="2:18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</row>
    <row r="437" spans="2:18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</row>
    <row r="438" spans="2:18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</row>
    <row r="439" spans="2:18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</row>
    <row r="440" spans="2:18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</row>
    <row r="441" spans="2:18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</row>
    <row r="442" spans="2:18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</row>
    <row r="443" spans="2:18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</row>
    <row r="444" spans="2:18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</row>
    <row r="445" spans="2:18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</row>
    <row r="446" spans="2:18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</row>
    <row r="447" spans="2:18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</row>
    <row r="448" spans="2:18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</row>
    <row r="449" spans="2:18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</row>
    <row r="450" spans="2:18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</row>
    <row r="451" spans="2:18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</row>
    <row r="452" spans="2:18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</row>
    <row r="453" spans="2:18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</row>
    <row r="454" spans="2:18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</row>
    <row r="455" spans="2:18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</row>
    <row r="456" spans="2:18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</row>
    <row r="457" spans="2:18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</row>
    <row r="458" spans="2:18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</row>
    <row r="459" spans="2:18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</row>
    <row r="460" spans="2:18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</row>
    <row r="461" spans="2:18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</row>
    <row r="462" spans="2:18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</row>
    <row r="463" spans="2:18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</row>
    <row r="464" spans="2:18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</row>
    <row r="465" spans="2:18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</row>
    <row r="466" spans="2:18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</row>
    <row r="467" spans="2:18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</row>
    <row r="468" spans="2:18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</row>
    <row r="469" spans="2:18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</row>
    <row r="470" spans="2:18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</row>
    <row r="471" spans="2:18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</row>
    <row r="472" spans="2:18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</row>
    <row r="473" spans="2:18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</row>
    <row r="474" spans="2:18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</row>
    <row r="475" spans="2:18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</row>
    <row r="476" spans="2:18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</row>
    <row r="477" spans="2:18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</row>
    <row r="478" spans="2:18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</row>
    <row r="479" spans="2:18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</row>
    <row r="480" spans="2:18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</row>
    <row r="481" spans="2:18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</row>
    <row r="482" spans="2:18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</row>
    <row r="483" spans="2:18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</row>
    <row r="484" spans="2:18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</row>
    <row r="485" spans="2:18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</row>
    <row r="486" spans="2:18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</row>
    <row r="487" spans="2:18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</row>
    <row r="488" spans="2:18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</row>
    <row r="489" spans="2:18" x14ac:dyDescent="0.25"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</row>
    <row r="490" spans="2:18" x14ac:dyDescent="0.25"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</row>
    <row r="491" spans="2:18" x14ac:dyDescent="0.25"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</row>
    <row r="492" spans="2:18" x14ac:dyDescent="0.25"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</row>
    <row r="493" spans="2:18" x14ac:dyDescent="0.25"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</row>
    <row r="494" spans="2:18" x14ac:dyDescent="0.25"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</row>
    <row r="495" spans="2:18" x14ac:dyDescent="0.25"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</row>
    <row r="496" spans="2:18" x14ac:dyDescent="0.25"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</row>
    <row r="497" spans="2:18" x14ac:dyDescent="0.25"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</row>
    <row r="498" spans="2:18" x14ac:dyDescent="0.25"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</row>
    <row r="499" spans="2:18" x14ac:dyDescent="0.25"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</row>
    <row r="500" spans="2:18" x14ac:dyDescent="0.25"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</row>
    <row r="501" spans="2:18" x14ac:dyDescent="0.25"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</row>
    <row r="502" spans="2:18" x14ac:dyDescent="0.25"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</row>
    <row r="503" spans="2:18" x14ac:dyDescent="0.25"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</row>
    <row r="504" spans="2:18" x14ac:dyDescent="0.25"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</row>
    <row r="505" spans="2:18" x14ac:dyDescent="0.25"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</row>
    <row r="506" spans="2:18" x14ac:dyDescent="0.25"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</row>
    <row r="507" spans="2:18" x14ac:dyDescent="0.25"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</row>
    <row r="508" spans="2:18" x14ac:dyDescent="0.25"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</row>
    <row r="509" spans="2:18" x14ac:dyDescent="0.25"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</row>
    <row r="510" spans="2:18" x14ac:dyDescent="0.25"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</row>
    <row r="511" spans="2:18" x14ac:dyDescent="0.25"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</row>
    <row r="512" spans="2:18" x14ac:dyDescent="0.25"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</row>
    <row r="513" spans="2:18" x14ac:dyDescent="0.25"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</row>
    <row r="514" spans="2:18" x14ac:dyDescent="0.25"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</row>
    <row r="515" spans="2:18" x14ac:dyDescent="0.25"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</row>
    <row r="516" spans="2:18" x14ac:dyDescent="0.25"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</row>
    <row r="517" spans="2:18" x14ac:dyDescent="0.25"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</row>
    <row r="518" spans="2:18" x14ac:dyDescent="0.25"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</row>
    <row r="519" spans="2:18" x14ac:dyDescent="0.25"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</row>
    <row r="520" spans="2:18" x14ac:dyDescent="0.25"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</row>
    <row r="521" spans="2:18" x14ac:dyDescent="0.25"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</row>
    <row r="522" spans="2:18" x14ac:dyDescent="0.25"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</row>
    <row r="523" spans="2:18" x14ac:dyDescent="0.25"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</row>
    <row r="524" spans="2:18" x14ac:dyDescent="0.25"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</row>
    <row r="525" spans="2:18" x14ac:dyDescent="0.25"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</row>
    <row r="526" spans="2:18" x14ac:dyDescent="0.25"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</row>
    <row r="527" spans="2:18" x14ac:dyDescent="0.25"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</row>
    <row r="528" spans="2:18" x14ac:dyDescent="0.25"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</row>
    <row r="529" spans="2:18" x14ac:dyDescent="0.25"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</row>
    <row r="530" spans="2:18" x14ac:dyDescent="0.25"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</row>
    <row r="531" spans="2:18" x14ac:dyDescent="0.25"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</row>
    <row r="532" spans="2:18" x14ac:dyDescent="0.25"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</row>
    <row r="533" spans="2:18" x14ac:dyDescent="0.25"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</row>
    <row r="534" spans="2:18" x14ac:dyDescent="0.25"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</row>
    <row r="535" spans="2:18" x14ac:dyDescent="0.25"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</row>
    <row r="536" spans="2:18" x14ac:dyDescent="0.25"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</row>
    <row r="537" spans="2:18" x14ac:dyDescent="0.25"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</row>
    <row r="538" spans="2:18" x14ac:dyDescent="0.25"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</row>
    <row r="539" spans="2:18" x14ac:dyDescent="0.25"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</row>
    <row r="540" spans="2:18" x14ac:dyDescent="0.25"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</row>
    <row r="541" spans="2:18" x14ac:dyDescent="0.25"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</row>
    <row r="542" spans="2:18" x14ac:dyDescent="0.25"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</row>
    <row r="543" spans="2:18" x14ac:dyDescent="0.25"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</row>
    <row r="544" spans="2:18" x14ac:dyDescent="0.25"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</row>
    <row r="545" spans="2:18" x14ac:dyDescent="0.25"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</row>
    <row r="546" spans="2:18" x14ac:dyDescent="0.25"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</row>
    <row r="547" spans="2:18" x14ac:dyDescent="0.25"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</row>
    <row r="548" spans="2:18" x14ac:dyDescent="0.25"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</row>
    <row r="549" spans="2:18" x14ac:dyDescent="0.25"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</row>
    <row r="550" spans="2:18" x14ac:dyDescent="0.25"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</row>
    <row r="551" spans="2:18" x14ac:dyDescent="0.25"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</row>
    <row r="552" spans="2:18" x14ac:dyDescent="0.25"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</row>
    <row r="553" spans="2:18" x14ac:dyDescent="0.25"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</row>
    <row r="554" spans="2:18" x14ac:dyDescent="0.25"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</row>
    <row r="555" spans="2:18" x14ac:dyDescent="0.25"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</row>
    <row r="556" spans="2:18" x14ac:dyDescent="0.25"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</row>
    <row r="557" spans="2:18" x14ac:dyDescent="0.25"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</row>
    <row r="558" spans="2:18" x14ac:dyDescent="0.25"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</row>
    <row r="559" spans="2:18" x14ac:dyDescent="0.25"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</row>
    <row r="560" spans="2:18" x14ac:dyDescent="0.25"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</row>
    <row r="561" spans="2:18" x14ac:dyDescent="0.25"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</row>
    <row r="562" spans="2:18" x14ac:dyDescent="0.25"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</row>
    <row r="563" spans="2:18" x14ac:dyDescent="0.25"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</row>
    <row r="564" spans="2:18" x14ac:dyDescent="0.25"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</row>
    <row r="565" spans="2:18" x14ac:dyDescent="0.25"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</row>
    <row r="566" spans="2:18" x14ac:dyDescent="0.25"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</row>
    <row r="567" spans="2:18" x14ac:dyDescent="0.25"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</row>
    <row r="568" spans="2:18" x14ac:dyDescent="0.25"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</row>
    <row r="569" spans="2:18" x14ac:dyDescent="0.25"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</row>
    <row r="570" spans="2:18" x14ac:dyDescent="0.25"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</row>
    <row r="571" spans="2:18" x14ac:dyDescent="0.25"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</row>
    <row r="572" spans="2:18" x14ac:dyDescent="0.25"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</row>
    <row r="573" spans="2:18" x14ac:dyDescent="0.25"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</row>
    <row r="574" spans="2:18" x14ac:dyDescent="0.25"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</row>
    <row r="575" spans="2:18" x14ac:dyDescent="0.25"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</row>
    <row r="576" spans="2:18" x14ac:dyDescent="0.25"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</row>
    <row r="577" spans="2:18" x14ac:dyDescent="0.25"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</row>
    <row r="578" spans="2:18" x14ac:dyDescent="0.25"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</row>
    <row r="579" spans="2:18" x14ac:dyDescent="0.25"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</row>
    <row r="580" spans="2:18" x14ac:dyDescent="0.25"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</row>
    <row r="581" spans="2:18" x14ac:dyDescent="0.25"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</row>
    <row r="582" spans="2:18" x14ac:dyDescent="0.25"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</row>
    <row r="583" spans="2:18" x14ac:dyDescent="0.25"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</row>
    <row r="584" spans="2:18" x14ac:dyDescent="0.25"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</row>
    <row r="585" spans="2:18" x14ac:dyDescent="0.25"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</row>
    <row r="586" spans="2:18" x14ac:dyDescent="0.25"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</row>
    <row r="587" spans="2:18" x14ac:dyDescent="0.25"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</row>
    <row r="588" spans="2:18" x14ac:dyDescent="0.25"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</row>
    <row r="589" spans="2:18" x14ac:dyDescent="0.25"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</row>
    <row r="590" spans="2:18" x14ac:dyDescent="0.25"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</row>
    <row r="591" spans="2:18" x14ac:dyDescent="0.25"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</row>
    <row r="592" spans="2:18" x14ac:dyDescent="0.25"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</row>
    <row r="593" spans="2:18" x14ac:dyDescent="0.25"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</row>
    <row r="594" spans="2:18" x14ac:dyDescent="0.25"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</row>
    <row r="595" spans="2:18" x14ac:dyDescent="0.25"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</row>
    <row r="596" spans="2:18" x14ac:dyDescent="0.25"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</row>
    <row r="597" spans="2:18" x14ac:dyDescent="0.25"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</row>
    <row r="598" spans="2:18" x14ac:dyDescent="0.25"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</row>
    <row r="599" spans="2:18" x14ac:dyDescent="0.25"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</row>
    <row r="600" spans="2:18" x14ac:dyDescent="0.25"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</row>
    <row r="601" spans="2:18" x14ac:dyDescent="0.25"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</row>
    <row r="602" spans="2:18" x14ac:dyDescent="0.25"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</row>
    <row r="603" spans="2:18" x14ac:dyDescent="0.25"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</row>
    <row r="604" spans="2:18" x14ac:dyDescent="0.25"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</row>
    <row r="605" spans="2:18" x14ac:dyDescent="0.25"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</row>
    <row r="606" spans="2:18" x14ac:dyDescent="0.25"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</row>
    <row r="607" spans="2:18" x14ac:dyDescent="0.25"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</row>
    <row r="608" spans="2:18" x14ac:dyDescent="0.25"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</row>
    <row r="609" spans="2:18" x14ac:dyDescent="0.25"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</row>
    <row r="610" spans="2:18" x14ac:dyDescent="0.25"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</row>
    <row r="611" spans="2:18" x14ac:dyDescent="0.25"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</row>
    <row r="612" spans="2:18" x14ac:dyDescent="0.25"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</row>
    <row r="613" spans="2:18" x14ac:dyDescent="0.25"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</row>
    <row r="614" spans="2:18" x14ac:dyDescent="0.25"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</row>
    <row r="615" spans="2:18" x14ac:dyDescent="0.25"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</row>
    <row r="616" spans="2:18" x14ac:dyDescent="0.25"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</row>
    <row r="617" spans="2:18" x14ac:dyDescent="0.25"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</row>
    <row r="618" spans="2:18" x14ac:dyDescent="0.25"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</row>
    <row r="619" spans="2:18" x14ac:dyDescent="0.25"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</row>
    <row r="620" spans="2:18" x14ac:dyDescent="0.25"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</row>
    <row r="621" spans="2:18" x14ac:dyDescent="0.25"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</row>
    <row r="622" spans="2:18" x14ac:dyDescent="0.25"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</row>
    <row r="623" spans="2:18" x14ac:dyDescent="0.25"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</row>
    <row r="624" spans="2:18" x14ac:dyDescent="0.25"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</row>
    <row r="625" spans="2:18" x14ac:dyDescent="0.25"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</row>
    <row r="626" spans="2:18" x14ac:dyDescent="0.25"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</row>
    <row r="627" spans="2:18" x14ac:dyDescent="0.25"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</row>
    <row r="628" spans="2:18" x14ac:dyDescent="0.25"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</row>
    <row r="629" spans="2:18" x14ac:dyDescent="0.25"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</row>
    <row r="630" spans="2:18" x14ac:dyDescent="0.25"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</row>
    <row r="631" spans="2:18" x14ac:dyDescent="0.25"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</row>
    <row r="632" spans="2:18" x14ac:dyDescent="0.25"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</row>
    <row r="633" spans="2:18" x14ac:dyDescent="0.25"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</row>
    <row r="634" spans="2:18" x14ac:dyDescent="0.25"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</row>
    <row r="635" spans="2:18" x14ac:dyDescent="0.25"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</row>
    <row r="636" spans="2:18" x14ac:dyDescent="0.25"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</row>
    <row r="637" spans="2:18" x14ac:dyDescent="0.25"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</row>
    <row r="638" spans="2:18" x14ac:dyDescent="0.25"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</row>
    <row r="639" spans="2:18" x14ac:dyDescent="0.25"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</row>
    <row r="640" spans="2:18" x14ac:dyDescent="0.25"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</row>
    <row r="641" spans="2:18" x14ac:dyDescent="0.25"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</row>
    <row r="642" spans="2:18" x14ac:dyDescent="0.25"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</row>
    <row r="643" spans="2:18" x14ac:dyDescent="0.25"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</row>
    <row r="644" spans="2:18" x14ac:dyDescent="0.25"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</row>
    <row r="645" spans="2:18" x14ac:dyDescent="0.25"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</row>
    <row r="646" spans="2:18" x14ac:dyDescent="0.25"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</row>
    <row r="647" spans="2:18" x14ac:dyDescent="0.25"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</row>
  </sheetData>
  <mergeCells count="13">
    <mergeCell ref="L5:L6"/>
    <mergeCell ref="M5:P5"/>
    <mergeCell ref="Q5:Q6"/>
    <mergeCell ref="B2:R2"/>
    <mergeCell ref="B3:B6"/>
    <mergeCell ref="C3:Q3"/>
    <mergeCell ref="R3:R6"/>
    <mergeCell ref="C4:G4"/>
    <mergeCell ref="H4:L4"/>
    <mergeCell ref="M4:Q4"/>
    <mergeCell ref="C5:F5"/>
    <mergeCell ref="G5:G6"/>
    <mergeCell ref="H5:K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>
    <tabColor rgb="FF00B050"/>
    <pageSetUpPr fitToPage="1"/>
  </sheetPr>
  <dimension ref="B1:X488"/>
  <sheetViews>
    <sheetView zoomScale="70" zoomScaleNormal="70" workbookViewId="0">
      <selection activeCell="C6" sqref="C6:P31"/>
    </sheetView>
  </sheetViews>
  <sheetFormatPr defaultColWidth="11.42578125" defaultRowHeight="15" x14ac:dyDescent="0.25"/>
  <cols>
    <col min="1" max="1" width="2.7109375" style="81" customWidth="1"/>
    <col min="2" max="16" width="15.7109375" style="63" customWidth="1"/>
    <col min="17" max="17" width="11.42578125" style="269"/>
    <col min="18" max="16384" width="11.42578125" style="81"/>
  </cols>
  <sheetData>
    <row r="1" spans="2:16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2:16" ht="24.95" customHeight="1" thickTop="1" thickBot="1" x14ac:dyDescent="0.3">
      <c r="B2" s="287" t="s">
        <v>288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9"/>
    </row>
    <row r="3" spans="2:16" ht="24.95" customHeight="1" thickTop="1" thickBot="1" x14ac:dyDescent="0.3">
      <c r="B3" s="290" t="s">
        <v>216</v>
      </c>
      <c r="C3" s="335" t="s">
        <v>197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11"/>
      <c r="O3" s="302" t="s">
        <v>31</v>
      </c>
      <c r="P3" s="303"/>
    </row>
    <row r="4" spans="2:16" ht="24.95" customHeight="1" thickTop="1" x14ac:dyDescent="0.25">
      <c r="B4" s="328"/>
      <c r="C4" s="293" t="s">
        <v>198</v>
      </c>
      <c r="D4" s="294"/>
      <c r="E4" s="277" t="s">
        <v>199</v>
      </c>
      <c r="F4" s="294"/>
      <c r="G4" s="277" t="s">
        <v>200</v>
      </c>
      <c r="H4" s="294"/>
      <c r="I4" s="277" t="s">
        <v>201</v>
      </c>
      <c r="J4" s="294"/>
      <c r="K4" s="277" t="s">
        <v>202</v>
      </c>
      <c r="L4" s="294"/>
      <c r="M4" s="297" t="s">
        <v>203</v>
      </c>
      <c r="N4" s="297"/>
      <c r="O4" s="312"/>
      <c r="P4" s="313"/>
    </row>
    <row r="5" spans="2:16" ht="24.95" customHeight="1" thickBot="1" x14ac:dyDescent="0.3">
      <c r="B5" s="329"/>
      <c r="C5" s="255" t="s">
        <v>4</v>
      </c>
      <c r="D5" s="256" t="s">
        <v>5</v>
      </c>
      <c r="E5" s="257" t="s">
        <v>4</v>
      </c>
      <c r="F5" s="256" t="s">
        <v>5</v>
      </c>
      <c r="G5" s="257" t="s">
        <v>4</v>
      </c>
      <c r="H5" s="256" t="s">
        <v>5</v>
      </c>
      <c r="I5" s="257" t="s">
        <v>4</v>
      </c>
      <c r="J5" s="256" t="s">
        <v>5</v>
      </c>
      <c r="K5" s="257" t="s">
        <v>4</v>
      </c>
      <c r="L5" s="256" t="s">
        <v>5</v>
      </c>
      <c r="M5" s="257" t="s">
        <v>4</v>
      </c>
      <c r="N5" s="258" t="s">
        <v>5</v>
      </c>
      <c r="O5" s="255" t="s">
        <v>4</v>
      </c>
      <c r="P5" s="259" t="s">
        <v>5</v>
      </c>
    </row>
    <row r="6" spans="2:16" ht="21.95" customHeight="1" thickTop="1" x14ac:dyDescent="0.25">
      <c r="B6" s="86" t="s">
        <v>6</v>
      </c>
      <c r="C6" s="87">
        <v>76</v>
      </c>
      <c r="D6" s="88">
        <v>4.3354249857387339E-2</v>
      </c>
      <c r="E6" s="89">
        <v>177</v>
      </c>
      <c r="F6" s="88">
        <v>1.1249523325282828E-2</v>
      </c>
      <c r="G6" s="89">
        <v>7</v>
      </c>
      <c r="H6" s="88">
        <v>1.2544802867383513E-3</v>
      </c>
      <c r="I6" s="89">
        <v>21</v>
      </c>
      <c r="J6" s="88">
        <v>3.9540576162681229E-3</v>
      </c>
      <c r="K6" s="89">
        <v>0</v>
      </c>
      <c r="L6" s="88">
        <v>0</v>
      </c>
      <c r="M6" s="89">
        <v>5</v>
      </c>
      <c r="N6" s="90">
        <v>2.0584602717167557E-3</v>
      </c>
      <c r="O6" s="108">
        <v>286</v>
      </c>
      <c r="P6" s="109">
        <v>9.2419052543139656E-3</v>
      </c>
    </row>
    <row r="7" spans="2:16" ht="21.95" customHeight="1" x14ac:dyDescent="0.25">
      <c r="B7" s="86" t="s">
        <v>7</v>
      </c>
      <c r="C7" s="87">
        <v>29</v>
      </c>
      <c r="D7" s="88">
        <v>1.6543069024529379E-2</v>
      </c>
      <c r="E7" s="89">
        <v>140</v>
      </c>
      <c r="F7" s="88">
        <v>8.8979280538960207E-3</v>
      </c>
      <c r="G7" s="89">
        <v>8</v>
      </c>
      <c r="H7" s="88">
        <v>1.4336917562724014E-3</v>
      </c>
      <c r="I7" s="89">
        <v>28</v>
      </c>
      <c r="J7" s="88">
        <v>5.2720768216908305E-3</v>
      </c>
      <c r="K7" s="89">
        <v>1</v>
      </c>
      <c r="L7" s="88">
        <v>7.1942446043165471E-3</v>
      </c>
      <c r="M7" s="89">
        <v>0</v>
      </c>
      <c r="N7" s="90">
        <v>0</v>
      </c>
      <c r="O7" s="108">
        <v>206</v>
      </c>
      <c r="P7" s="109">
        <v>6.6567569314289407E-3</v>
      </c>
    </row>
    <row r="8" spans="2:16" ht="21.95" customHeight="1" x14ac:dyDescent="0.25">
      <c r="B8" s="86" t="s">
        <v>8</v>
      </c>
      <c r="C8" s="87">
        <v>23</v>
      </c>
      <c r="D8" s="88">
        <v>1.3120365088419851E-2</v>
      </c>
      <c r="E8" s="89">
        <v>146</v>
      </c>
      <c r="F8" s="88">
        <v>9.2792678276344218E-3</v>
      </c>
      <c r="G8" s="89">
        <v>4</v>
      </c>
      <c r="H8" s="88">
        <v>7.1684587813620072E-4</v>
      </c>
      <c r="I8" s="89">
        <v>22</v>
      </c>
      <c r="J8" s="88">
        <v>4.1423460741856523E-3</v>
      </c>
      <c r="K8" s="89">
        <v>0</v>
      </c>
      <c r="L8" s="88">
        <v>0</v>
      </c>
      <c r="M8" s="89">
        <v>3</v>
      </c>
      <c r="N8" s="90">
        <v>1.2350761630300535E-3</v>
      </c>
      <c r="O8" s="108">
        <v>198</v>
      </c>
      <c r="P8" s="109">
        <v>6.3982420991404382E-3</v>
      </c>
    </row>
    <row r="9" spans="2:16" ht="21.95" customHeight="1" x14ac:dyDescent="0.25">
      <c r="B9" s="86" t="s">
        <v>9</v>
      </c>
      <c r="C9" s="87">
        <v>13</v>
      </c>
      <c r="D9" s="88">
        <v>7.4158585282373072E-3</v>
      </c>
      <c r="E9" s="89">
        <v>128</v>
      </c>
      <c r="F9" s="88">
        <v>8.1352485064192202E-3</v>
      </c>
      <c r="G9" s="89">
        <v>5</v>
      </c>
      <c r="H9" s="88">
        <v>8.960573476702509E-4</v>
      </c>
      <c r="I9" s="89">
        <v>14</v>
      </c>
      <c r="J9" s="88">
        <v>2.6360384108454153E-3</v>
      </c>
      <c r="K9" s="89">
        <v>1</v>
      </c>
      <c r="L9" s="88">
        <v>7.1942446043165471E-3</v>
      </c>
      <c r="M9" s="89">
        <v>1</v>
      </c>
      <c r="N9" s="90">
        <v>4.1169205434335118E-4</v>
      </c>
      <c r="O9" s="108">
        <v>162</v>
      </c>
      <c r="P9" s="109">
        <v>5.2349253538421766E-3</v>
      </c>
    </row>
    <row r="10" spans="2:16" ht="21.95" customHeight="1" x14ac:dyDescent="0.25">
      <c r="B10" s="86" t="s">
        <v>10</v>
      </c>
      <c r="C10" s="87">
        <v>25</v>
      </c>
      <c r="D10" s="88">
        <v>1.4261266400456361E-2</v>
      </c>
      <c r="E10" s="89">
        <v>122</v>
      </c>
      <c r="F10" s="88">
        <v>7.7539087326808183E-3</v>
      </c>
      <c r="G10" s="89">
        <v>5</v>
      </c>
      <c r="H10" s="88">
        <v>8.960573476702509E-4</v>
      </c>
      <c r="I10" s="89">
        <v>22</v>
      </c>
      <c r="J10" s="88">
        <v>4.1423460741856523E-3</v>
      </c>
      <c r="K10" s="89">
        <v>0</v>
      </c>
      <c r="L10" s="88">
        <v>0</v>
      </c>
      <c r="M10" s="89">
        <v>1</v>
      </c>
      <c r="N10" s="90">
        <v>4.1169205434335118E-4</v>
      </c>
      <c r="O10" s="108">
        <v>175</v>
      </c>
      <c r="P10" s="109">
        <v>5.6550119563109937E-3</v>
      </c>
    </row>
    <row r="11" spans="2:16" ht="21.95" customHeight="1" x14ac:dyDescent="0.25">
      <c r="B11" s="86" t="s">
        <v>11</v>
      </c>
      <c r="C11" s="87">
        <v>34</v>
      </c>
      <c r="D11" s="88">
        <v>1.9395322304620651E-2</v>
      </c>
      <c r="E11" s="89">
        <v>131</v>
      </c>
      <c r="F11" s="88">
        <v>8.3259183932884208E-3</v>
      </c>
      <c r="G11" s="89">
        <v>40</v>
      </c>
      <c r="H11" s="88">
        <v>7.1684587813620072E-3</v>
      </c>
      <c r="I11" s="89">
        <v>35</v>
      </c>
      <c r="J11" s="88">
        <v>6.5900960271135381E-3</v>
      </c>
      <c r="K11" s="89">
        <v>0</v>
      </c>
      <c r="L11" s="88">
        <v>0</v>
      </c>
      <c r="M11" s="89">
        <v>0</v>
      </c>
      <c r="N11" s="90">
        <v>0</v>
      </c>
      <c r="O11" s="108">
        <v>240</v>
      </c>
      <c r="P11" s="109">
        <v>7.7554449686550765E-3</v>
      </c>
    </row>
    <row r="12" spans="2:16" ht="21.95" customHeight="1" x14ac:dyDescent="0.25">
      <c r="B12" s="86" t="s">
        <v>12</v>
      </c>
      <c r="C12" s="87">
        <v>57</v>
      </c>
      <c r="D12" s="88">
        <v>3.2515687393040504E-2</v>
      </c>
      <c r="E12" s="89">
        <v>221</v>
      </c>
      <c r="F12" s="88">
        <v>1.4046014999364434E-2</v>
      </c>
      <c r="G12" s="89">
        <v>123</v>
      </c>
      <c r="H12" s="88">
        <v>2.2043010752688171E-2</v>
      </c>
      <c r="I12" s="89">
        <v>72</v>
      </c>
      <c r="J12" s="88">
        <v>1.3556768970062135E-2</v>
      </c>
      <c r="K12" s="89">
        <v>0</v>
      </c>
      <c r="L12" s="88">
        <v>0</v>
      </c>
      <c r="M12" s="89">
        <v>11</v>
      </c>
      <c r="N12" s="90">
        <v>4.5286125977768632E-3</v>
      </c>
      <c r="O12" s="108">
        <v>484</v>
      </c>
      <c r="P12" s="109">
        <v>1.5640147353454405E-2</v>
      </c>
    </row>
    <row r="13" spans="2:16" ht="21.95" customHeight="1" x14ac:dyDescent="0.25">
      <c r="B13" s="86" t="s">
        <v>13</v>
      </c>
      <c r="C13" s="87">
        <v>78</v>
      </c>
      <c r="D13" s="88">
        <v>4.4495151169423847E-2</v>
      </c>
      <c r="E13" s="89">
        <v>472</v>
      </c>
      <c r="F13" s="88">
        <v>2.9998728867420874E-2</v>
      </c>
      <c r="G13" s="89">
        <v>256</v>
      </c>
      <c r="H13" s="88">
        <v>4.5878136200716846E-2</v>
      </c>
      <c r="I13" s="89">
        <v>183</v>
      </c>
      <c r="J13" s="88">
        <v>3.4456787798907929E-2</v>
      </c>
      <c r="K13" s="89">
        <v>4</v>
      </c>
      <c r="L13" s="88">
        <v>2.8776978417266189E-2</v>
      </c>
      <c r="M13" s="89">
        <v>41</v>
      </c>
      <c r="N13" s="90">
        <v>1.68793742280774E-2</v>
      </c>
      <c r="O13" s="108">
        <v>1034</v>
      </c>
      <c r="P13" s="109">
        <v>3.3413042073288955E-2</v>
      </c>
    </row>
    <row r="14" spans="2:16" ht="21.95" customHeight="1" x14ac:dyDescent="0.25">
      <c r="B14" s="86" t="s">
        <v>14</v>
      </c>
      <c r="C14" s="87">
        <v>107</v>
      </c>
      <c r="D14" s="88">
        <v>6.1038220193953226E-2</v>
      </c>
      <c r="E14" s="89">
        <v>1046</v>
      </c>
      <c r="F14" s="88">
        <v>6.6480233888394566E-2</v>
      </c>
      <c r="G14" s="89">
        <v>515</v>
      </c>
      <c r="H14" s="88">
        <v>9.2293906810035839E-2</v>
      </c>
      <c r="I14" s="89">
        <v>425</v>
      </c>
      <c r="J14" s="88">
        <v>8.0022594614950107E-2</v>
      </c>
      <c r="K14" s="89">
        <v>10</v>
      </c>
      <c r="L14" s="88">
        <v>7.1942446043165464E-2</v>
      </c>
      <c r="M14" s="89">
        <v>167</v>
      </c>
      <c r="N14" s="90">
        <v>6.8752573075339649E-2</v>
      </c>
      <c r="O14" s="108">
        <v>2270</v>
      </c>
      <c r="P14" s="109">
        <v>7.3353583661862592E-2</v>
      </c>
    </row>
    <row r="15" spans="2:16" ht="21.95" customHeight="1" x14ac:dyDescent="0.25">
      <c r="B15" s="86" t="s">
        <v>15</v>
      </c>
      <c r="C15" s="87">
        <v>109</v>
      </c>
      <c r="D15" s="88">
        <v>6.2179121505989733E-2</v>
      </c>
      <c r="E15" s="89">
        <v>1371</v>
      </c>
      <c r="F15" s="88">
        <v>8.7136138299224605E-2</v>
      </c>
      <c r="G15" s="89">
        <v>740</v>
      </c>
      <c r="H15" s="88">
        <v>0.13261648745519714</v>
      </c>
      <c r="I15" s="89">
        <v>502</v>
      </c>
      <c r="J15" s="88">
        <v>9.4520805874599892E-2</v>
      </c>
      <c r="K15" s="89">
        <v>12</v>
      </c>
      <c r="L15" s="88">
        <v>8.6330935251798566E-2</v>
      </c>
      <c r="M15" s="89">
        <v>281</v>
      </c>
      <c r="N15" s="90">
        <v>0.11568546727048168</v>
      </c>
      <c r="O15" s="108">
        <v>3015</v>
      </c>
      <c r="P15" s="109">
        <v>9.7427777418729405E-2</v>
      </c>
    </row>
    <row r="16" spans="2:16" ht="21.95" customHeight="1" x14ac:dyDescent="0.25">
      <c r="B16" s="86" t="s">
        <v>16</v>
      </c>
      <c r="C16" s="87">
        <v>146</v>
      </c>
      <c r="D16" s="88">
        <v>8.3285795778665142E-2</v>
      </c>
      <c r="E16" s="89">
        <v>1957</v>
      </c>
      <c r="F16" s="88">
        <v>0.1243803228676751</v>
      </c>
      <c r="G16" s="89">
        <v>873</v>
      </c>
      <c r="H16" s="88">
        <v>0.15645161290322582</v>
      </c>
      <c r="I16" s="89">
        <v>635</v>
      </c>
      <c r="J16" s="88">
        <v>0.11956317077763133</v>
      </c>
      <c r="K16" s="89">
        <v>18</v>
      </c>
      <c r="L16" s="88">
        <v>0.12949640287769784</v>
      </c>
      <c r="M16" s="89">
        <v>378</v>
      </c>
      <c r="N16" s="90">
        <v>0.15561959654178675</v>
      </c>
      <c r="O16" s="108">
        <v>4007</v>
      </c>
      <c r="P16" s="109">
        <v>0.12948361662250371</v>
      </c>
    </row>
    <row r="17" spans="2:16" ht="21.95" customHeight="1" x14ac:dyDescent="0.25">
      <c r="B17" s="86" t="s">
        <v>17</v>
      </c>
      <c r="C17" s="87">
        <v>126</v>
      </c>
      <c r="D17" s="88">
        <v>7.1876782658300054E-2</v>
      </c>
      <c r="E17" s="89">
        <v>1762</v>
      </c>
      <c r="F17" s="88">
        <v>0.11198678022117707</v>
      </c>
      <c r="G17" s="89">
        <v>737</v>
      </c>
      <c r="H17" s="88">
        <v>0.13207885304659497</v>
      </c>
      <c r="I17" s="89">
        <v>578</v>
      </c>
      <c r="J17" s="88">
        <v>0.10883072867633214</v>
      </c>
      <c r="K17" s="89">
        <v>19</v>
      </c>
      <c r="L17" s="88">
        <v>0.1366906474820144</v>
      </c>
      <c r="M17" s="89">
        <v>350</v>
      </c>
      <c r="N17" s="90">
        <v>0.14409221902017291</v>
      </c>
      <c r="O17" s="108">
        <v>3572</v>
      </c>
      <c r="P17" s="109">
        <v>0.11542687261681639</v>
      </c>
    </row>
    <row r="18" spans="2:16" ht="21.95" customHeight="1" x14ac:dyDescent="0.25">
      <c r="B18" s="86" t="s">
        <v>18</v>
      </c>
      <c r="C18" s="87">
        <v>76</v>
      </c>
      <c r="D18" s="88">
        <v>4.3354249857387339E-2</v>
      </c>
      <c r="E18" s="89">
        <v>1018</v>
      </c>
      <c r="F18" s="88">
        <v>6.4700648277615361E-2</v>
      </c>
      <c r="G18" s="89">
        <v>310</v>
      </c>
      <c r="H18" s="88">
        <v>5.5555555555555552E-2</v>
      </c>
      <c r="I18" s="89">
        <v>396</v>
      </c>
      <c r="J18" s="88">
        <v>7.4562229335341748E-2</v>
      </c>
      <c r="K18" s="89">
        <v>10</v>
      </c>
      <c r="L18" s="88">
        <v>7.1942446043165464E-2</v>
      </c>
      <c r="M18" s="89">
        <v>193</v>
      </c>
      <c r="N18" s="90">
        <v>7.945656648826678E-2</v>
      </c>
      <c r="O18" s="108">
        <v>2003</v>
      </c>
      <c r="P18" s="109">
        <v>6.4725651134233828E-2</v>
      </c>
    </row>
    <row r="19" spans="2:16" ht="21.95" customHeight="1" x14ac:dyDescent="0.25">
      <c r="B19" s="86" t="s">
        <v>19</v>
      </c>
      <c r="C19" s="87">
        <v>128</v>
      </c>
      <c r="D19" s="88">
        <v>7.3017683970336561E-2</v>
      </c>
      <c r="E19" s="89">
        <v>1135</v>
      </c>
      <c r="F19" s="88">
        <v>7.2136773865514175E-2</v>
      </c>
      <c r="G19" s="89">
        <v>473</v>
      </c>
      <c r="H19" s="88">
        <v>8.4767025089605735E-2</v>
      </c>
      <c r="I19" s="89">
        <v>388</v>
      </c>
      <c r="J19" s="88">
        <v>7.3055921672001506E-2</v>
      </c>
      <c r="K19" s="89">
        <v>12</v>
      </c>
      <c r="L19" s="88">
        <v>8.6330935251798566E-2</v>
      </c>
      <c r="M19" s="89">
        <v>201</v>
      </c>
      <c r="N19" s="90">
        <v>8.2750102923013588E-2</v>
      </c>
      <c r="O19" s="108">
        <v>2337</v>
      </c>
      <c r="P19" s="109">
        <v>7.5518645382278815E-2</v>
      </c>
    </row>
    <row r="20" spans="2:16" ht="21.95" customHeight="1" x14ac:dyDescent="0.25">
      <c r="B20" s="86" t="s">
        <v>20</v>
      </c>
      <c r="C20" s="87">
        <v>130</v>
      </c>
      <c r="D20" s="88">
        <v>7.4158585282373068E-2</v>
      </c>
      <c r="E20" s="89">
        <v>1360</v>
      </c>
      <c r="F20" s="88">
        <v>8.643701538070421E-2</v>
      </c>
      <c r="G20" s="89">
        <v>580</v>
      </c>
      <c r="H20" s="88">
        <v>0.1039426523297491</v>
      </c>
      <c r="I20" s="89">
        <v>436</v>
      </c>
      <c r="J20" s="88">
        <v>8.2093767652042932E-2</v>
      </c>
      <c r="K20" s="89">
        <v>14</v>
      </c>
      <c r="L20" s="88">
        <v>0.10071942446043165</v>
      </c>
      <c r="M20" s="89">
        <v>275</v>
      </c>
      <c r="N20" s="90">
        <v>0.11321531494442157</v>
      </c>
      <c r="O20" s="108">
        <v>2795</v>
      </c>
      <c r="P20" s="109">
        <v>9.0318619530795577E-2</v>
      </c>
    </row>
    <row r="21" spans="2:16" ht="21.95" customHeight="1" x14ac:dyDescent="0.25">
      <c r="B21" s="86" t="s">
        <v>21</v>
      </c>
      <c r="C21" s="87">
        <v>102</v>
      </c>
      <c r="D21" s="88">
        <v>5.818596691386195E-2</v>
      </c>
      <c r="E21" s="89">
        <v>1284</v>
      </c>
      <c r="F21" s="88">
        <v>8.1606711580017796E-2</v>
      </c>
      <c r="G21" s="89">
        <v>420</v>
      </c>
      <c r="H21" s="88">
        <v>7.5268817204301078E-2</v>
      </c>
      <c r="I21" s="89">
        <v>402</v>
      </c>
      <c r="J21" s="88">
        <v>7.5691960082846926E-2</v>
      </c>
      <c r="K21" s="89">
        <v>9</v>
      </c>
      <c r="L21" s="88">
        <v>6.4748201438848921E-2</v>
      </c>
      <c r="M21" s="89">
        <v>233</v>
      </c>
      <c r="N21" s="90">
        <v>9.5924248662000819E-2</v>
      </c>
      <c r="O21" s="108">
        <v>2450</v>
      </c>
      <c r="P21" s="109">
        <v>7.9170167388353904E-2</v>
      </c>
    </row>
    <row r="22" spans="2:16" ht="21.95" customHeight="1" x14ac:dyDescent="0.25">
      <c r="B22" s="86" t="s">
        <v>22</v>
      </c>
      <c r="C22" s="87">
        <v>68</v>
      </c>
      <c r="D22" s="88">
        <v>3.8790644609241302E-2</v>
      </c>
      <c r="E22" s="89">
        <v>710</v>
      </c>
      <c r="F22" s="88">
        <v>4.5125206559044111E-2</v>
      </c>
      <c r="G22" s="89">
        <v>181</v>
      </c>
      <c r="H22" s="88">
        <v>3.243727598566308E-2</v>
      </c>
      <c r="I22" s="89">
        <v>315</v>
      </c>
      <c r="J22" s="88">
        <v>5.9310864244021842E-2</v>
      </c>
      <c r="K22" s="89">
        <v>9</v>
      </c>
      <c r="L22" s="88">
        <v>6.4748201438848921E-2</v>
      </c>
      <c r="M22" s="89">
        <v>94</v>
      </c>
      <c r="N22" s="90">
        <v>3.8699053108275011E-2</v>
      </c>
      <c r="O22" s="108">
        <v>1377</v>
      </c>
      <c r="P22" s="109">
        <v>4.4496865507658502E-2</v>
      </c>
    </row>
    <row r="23" spans="2:16" ht="21.95" customHeight="1" x14ac:dyDescent="0.25">
      <c r="B23" s="86" t="s">
        <v>23</v>
      </c>
      <c r="C23" s="87">
        <v>67</v>
      </c>
      <c r="D23" s="88">
        <v>3.8220193953223049E-2</v>
      </c>
      <c r="E23" s="89">
        <v>472</v>
      </c>
      <c r="F23" s="88">
        <v>2.9998728867420874E-2</v>
      </c>
      <c r="G23" s="89">
        <v>100</v>
      </c>
      <c r="H23" s="88">
        <v>1.7921146953405017E-2</v>
      </c>
      <c r="I23" s="89">
        <v>227</v>
      </c>
      <c r="J23" s="88">
        <v>4.2741479947279233E-2</v>
      </c>
      <c r="K23" s="89">
        <v>7</v>
      </c>
      <c r="L23" s="88">
        <v>5.0359712230215826E-2</v>
      </c>
      <c r="M23" s="89">
        <v>45</v>
      </c>
      <c r="N23" s="90">
        <v>1.8526142445450804E-2</v>
      </c>
      <c r="O23" s="108">
        <v>918</v>
      </c>
      <c r="P23" s="109">
        <v>2.9664577005105667E-2</v>
      </c>
    </row>
    <row r="24" spans="2:16" ht="21.95" customHeight="1" x14ac:dyDescent="0.25">
      <c r="B24" s="86" t="s">
        <v>24</v>
      </c>
      <c r="C24" s="87">
        <v>61</v>
      </c>
      <c r="D24" s="88">
        <v>3.4797490017113519E-2</v>
      </c>
      <c r="E24" s="89">
        <v>388</v>
      </c>
      <c r="F24" s="88">
        <v>2.4659972035083258E-2</v>
      </c>
      <c r="G24" s="89">
        <v>61</v>
      </c>
      <c r="H24" s="88">
        <v>1.0931899641577061E-2</v>
      </c>
      <c r="I24" s="89">
        <v>161</v>
      </c>
      <c r="J24" s="88">
        <v>3.0314441724722276E-2</v>
      </c>
      <c r="K24" s="89">
        <v>2</v>
      </c>
      <c r="L24" s="88">
        <v>1.4388489208633094E-2</v>
      </c>
      <c r="M24" s="89">
        <v>38</v>
      </c>
      <c r="N24" s="90">
        <v>1.5644298065047343E-2</v>
      </c>
      <c r="O24" s="108">
        <v>711</v>
      </c>
      <c r="P24" s="109">
        <v>2.2975505719640663E-2</v>
      </c>
    </row>
    <row r="25" spans="2:16" ht="21.95" customHeight="1" x14ac:dyDescent="0.25">
      <c r="B25" s="86" t="s">
        <v>25</v>
      </c>
      <c r="C25" s="87">
        <v>79</v>
      </c>
      <c r="D25" s="88">
        <v>4.50656018254421E-2</v>
      </c>
      <c r="E25" s="89">
        <v>357</v>
      </c>
      <c r="F25" s="88">
        <v>2.2689716537434856E-2</v>
      </c>
      <c r="G25" s="89">
        <v>41</v>
      </c>
      <c r="H25" s="88">
        <v>7.3476702508960571E-3</v>
      </c>
      <c r="I25" s="89">
        <v>143</v>
      </c>
      <c r="J25" s="88">
        <v>2.6925249482206742E-2</v>
      </c>
      <c r="K25" s="89">
        <v>2</v>
      </c>
      <c r="L25" s="88">
        <v>1.4388489208633094E-2</v>
      </c>
      <c r="M25" s="89">
        <v>18</v>
      </c>
      <c r="N25" s="90">
        <v>7.4104569781803208E-3</v>
      </c>
      <c r="O25" s="108">
        <v>640</v>
      </c>
      <c r="P25" s="109">
        <v>2.0681186583080203E-2</v>
      </c>
    </row>
    <row r="26" spans="2:16" ht="21.95" customHeight="1" x14ac:dyDescent="0.25">
      <c r="B26" s="86" t="s">
        <v>26</v>
      </c>
      <c r="C26" s="87">
        <v>75</v>
      </c>
      <c r="D26" s="88">
        <v>4.2783799201369078E-2</v>
      </c>
      <c r="E26" s="89">
        <v>286</v>
      </c>
      <c r="F26" s="88">
        <v>1.8177195881530443E-2</v>
      </c>
      <c r="G26" s="89">
        <v>32</v>
      </c>
      <c r="H26" s="88">
        <v>5.7347670250896057E-3</v>
      </c>
      <c r="I26" s="89">
        <v>95</v>
      </c>
      <c r="J26" s="88">
        <v>1.7887403502165316E-2</v>
      </c>
      <c r="K26" s="89">
        <v>1</v>
      </c>
      <c r="L26" s="88">
        <v>7.1942446043165471E-3</v>
      </c>
      <c r="M26" s="89">
        <v>24</v>
      </c>
      <c r="N26" s="90">
        <v>9.8806093042404283E-3</v>
      </c>
      <c r="O26" s="108">
        <v>513</v>
      </c>
      <c r="P26" s="109">
        <v>1.6577263620500226E-2</v>
      </c>
    </row>
    <row r="27" spans="2:16" ht="21.95" customHeight="1" x14ac:dyDescent="0.25">
      <c r="B27" s="86" t="s">
        <v>27</v>
      </c>
      <c r="C27" s="87">
        <v>56</v>
      </c>
      <c r="D27" s="88">
        <v>3.1945236737022251E-2</v>
      </c>
      <c r="E27" s="89">
        <v>240</v>
      </c>
      <c r="F27" s="88">
        <v>1.5253590949536036E-2</v>
      </c>
      <c r="G27" s="89">
        <v>23</v>
      </c>
      <c r="H27" s="88">
        <v>4.1218637992831543E-3</v>
      </c>
      <c r="I27" s="89">
        <v>77</v>
      </c>
      <c r="J27" s="88">
        <v>1.4498211259649783E-2</v>
      </c>
      <c r="K27" s="89">
        <v>0</v>
      </c>
      <c r="L27" s="88">
        <v>0</v>
      </c>
      <c r="M27" s="89">
        <v>11</v>
      </c>
      <c r="N27" s="90">
        <v>4.5286125977768632E-3</v>
      </c>
      <c r="O27" s="108">
        <v>407</v>
      </c>
      <c r="P27" s="109">
        <v>1.3151942092677567E-2</v>
      </c>
    </row>
    <row r="28" spans="2:16" ht="21.95" customHeight="1" x14ac:dyDescent="0.25">
      <c r="B28" s="86" t="s">
        <v>28</v>
      </c>
      <c r="C28" s="87">
        <v>45</v>
      </c>
      <c r="D28" s="88">
        <v>2.5670279520821449E-2</v>
      </c>
      <c r="E28" s="89">
        <v>222</v>
      </c>
      <c r="F28" s="88">
        <v>1.4109571628320834E-2</v>
      </c>
      <c r="G28" s="89">
        <v>17</v>
      </c>
      <c r="H28" s="88">
        <v>3.0465949820788533E-3</v>
      </c>
      <c r="I28" s="89">
        <v>65</v>
      </c>
      <c r="J28" s="88">
        <v>1.2238749764639428E-2</v>
      </c>
      <c r="K28" s="89">
        <v>2</v>
      </c>
      <c r="L28" s="88">
        <v>1.4388489208633094E-2</v>
      </c>
      <c r="M28" s="89">
        <v>14</v>
      </c>
      <c r="N28" s="90">
        <v>5.763688760806916E-3</v>
      </c>
      <c r="O28" s="108">
        <v>365</v>
      </c>
      <c r="P28" s="109">
        <v>1.1794739223162929E-2</v>
      </c>
    </row>
    <row r="29" spans="2:16" ht="21.95" customHeight="1" x14ac:dyDescent="0.25">
      <c r="B29" s="86" t="s">
        <v>29</v>
      </c>
      <c r="C29" s="87">
        <v>43</v>
      </c>
      <c r="D29" s="88">
        <v>2.4529378208784942E-2</v>
      </c>
      <c r="E29" s="89">
        <v>207</v>
      </c>
      <c r="F29" s="88">
        <v>1.3156222193974831E-2</v>
      </c>
      <c r="G29" s="89">
        <v>16</v>
      </c>
      <c r="H29" s="88">
        <v>2.8673835125448029E-3</v>
      </c>
      <c r="I29" s="89">
        <v>42</v>
      </c>
      <c r="J29" s="88">
        <v>7.9081152325362458E-3</v>
      </c>
      <c r="K29" s="89">
        <v>2</v>
      </c>
      <c r="L29" s="88">
        <v>1.4388489208633094E-2</v>
      </c>
      <c r="M29" s="89">
        <v>6</v>
      </c>
      <c r="N29" s="90">
        <v>2.4701523260601071E-3</v>
      </c>
      <c r="O29" s="108">
        <v>316</v>
      </c>
      <c r="P29" s="109">
        <v>1.0211335875395851E-2</v>
      </c>
    </row>
    <row r="30" spans="2:16" ht="21.95" customHeight="1" thickBot="1" x14ac:dyDescent="0.3">
      <c r="B30" s="86" t="s">
        <v>30</v>
      </c>
      <c r="C30" s="87">
        <v>0</v>
      </c>
      <c r="D30" s="88">
        <v>0</v>
      </c>
      <c r="E30" s="89">
        <v>382</v>
      </c>
      <c r="F30" s="88">
        <v>2.4278632261344857E-2</v>
      </c>
      <c r="G30" s="89">
        <v>13</v>
      </c>
      <c r="H30" s="88">
        <v>2.3297491039426525E-3</v>
      </c>
      <c r="I30" s="89">
        <v>27</v>
      </c>
      <c r="J30" s="88">
        <v>5.0837883637733011E-3</v>
      </c>
      <c r="K30" s="89">
        <v>4</v>
      </c>
      <c r="L30" s="88">
        <v>2.8776978417266189E-2</v>
      </c>
      <c r="M30" s="89">
        <v>39</v>
      </c>
      <c r="N30" s="90">
        <v>1.6055990119390694E-2</v>
      </c>
      <c r="O30" s="108">
        <v>465</v>
      </c>
      <c r="P30" s="109">
        <v>1.5026174626769211E-2</v>
      </c>
    </row>
    <row r="31" spans="2:16" ht="21.95" customHeight="1" thickTop="1" thickBot="1" x14ac:dyDescent="0.3">
      <c r="B31" s="97" t="s">
        <v>31</v>
      </c>
      <c r="C31" s="98">
        <v>1753</v>
      </c>
      <c r="D31" s="99">
        <v>1</v>
      </c>
      <c r="E31" s="100">
        <v>15734</v>
      </c>
      <c r="F31" s="99">
        <v>1</v>
      </c>
      <c r="G31" s="100">
        <v>5580</v>
      </c>
      <c r="H31" s="99">
        <v>0.99999999999999989</v>
      </c>
      <c r="I31" s="100">
        <v>5311</v>
      </c>
      <c r="J31" s="99">
        <v>1.0000000000000002</v>
      </c>
      <c r="K31" s="100">
        <v>139</v>
      </c>
      <c r="L31" s="99">
        <v>1.0000000000000002</v>
      </c>
      <c r="M31" s="100">
        <v>2429</v>
      </c>
      <c r="N31" s="101">
        <v>0.99999999999999989</v>
      </c>
      <c r="O31" s="98">
        <v>30946</v>
      </c>
      <c r="P31" s="110">
        <v>1</v>
      </c>
    </row>
    <row r="32" spans="2:16" ht="21.95" customHeight="1" thickTop="1" thickBot="1" x14ac:dyDescent="0.3">
      <c r="B32" s="111"/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</row>
    <row r="33" spans="2:24" ht="21.95" customHeight="1" thickTop="1" x14ac:dyDescent="0.25">
      <c r="B33" s="114" t="s">
        <v>217</v>
      </c>
      <c r="C33" s="115"/>
      <c r="D33" s="115"/>
      <c r="E33" s="116"/>
      <c r="F33" s="117"/>
      <c r="G33" s="117"/>
      <c r="H33" s="117"/>
      <c r="I33" s="117"/>
      <c r="J33" s="117"/>
      <c r="K33" s="118"/>
      <c r="L33" s="117"/>
      <c r="M33" s="117"/>
      <c r="N33" s="117"/>
      <c r="O33" s="117"/>
      <c r="P33" s="117"/>
      <c r="Q33" s="272"/>
      <c r="R33" s="117"/>
      <c r="S33" s="117"/>
      <c r="T33" s="117"/>
      <c r="U33" s="118"/>
      <c r="V33" s="117"/>
      <c r="W33" s="117"/>
      <c r="X33" s="117"/>
    </row>
    <row r="34" spans="2:24" ht="21.95" customHeight="1" thickBot="1" x14ac:dyDescent="0.3">
      <c r="B34" s="119" t="s">
        <v>220</v>
      </c>
      <c r="C34" s="120"/>
      <c r="D34" s="120"/>
      <c r="E34" s="121"/>
      <c r="F34" s="117"/>
      <c r="G34" s="117"/>
      <c r="H34" s="117"/>
      <c r="I34" s="117"/>
      <c r="J34" s="117"/>
      <c r="K34" s="118"/>
      <c r="L34" s="117"/>
      <c r="M34" s="117"/>
      <c r="N34" s="117"/>
      <c r="O34" s="117"/>
      <c r="P34" s="117"/>
      <c r="Q34" s="272"/>
      <c r="R34" s="117"/>
      <c r="S34" s="117"/>
      <c r="T34" s="117"/>
      <c r="U34" s="118"/>
      <c r="V34" s="117"/>
      <c r="W34" s="117"/>
      <c r="X34" s="117"/>
    </row>
    <row r="35" spans="2:24" ht="15.75" thickTop="1" x14ac:dyDescent="0.25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</row>
    <row r="36" spans="2:24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</row>
    <row r="37" spans="2:24" x14ac:dyDescent="0.25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</row>
    <row r="38" spans="2:24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2:24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2:24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</row>
    <row r="41" spans="2:24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</row>
    <row r="42" spans="2:24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</row>
    <row r="43" spans="2:24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</row>
    <row r="44" spans="2:24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</row>
    <row r="45" spans="2:24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</row>
    <row r="46" spans="2:24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</row>
    <row r="47" spans="2:24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</row>
    <row r="48" spans="2:24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</row>
    <row r="49" spans="2:16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</row>
    <row r="50" spans="2:16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2:16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2:16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2:16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  <row r="58" spans="2:16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</row>
    <row r="59" spans="2:16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6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2:16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</row>
    <row r="65" spans="2:16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</row>
    <row r="66" spans="2:16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6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</row>
    <row r="68" spans="2:16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6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5" spans="2:16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</row>
    <row r="76" spans="2:16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</row>
    <row r="77" spans="2:16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</row>
    <row r="78" spans="2:16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</row>
    <row r="83" spans="2:16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</row>
    <row r="84" spans="2:16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</row>
    <row r="85" spans="2:16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0" spans="2:16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</row>
    <row r="91" spans="2:16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</row>
    <row r="92" spans="2:16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</row>
    <row r="93" spans="2:16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</row>
    <row r="94" spans="2:16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</row>
    <row r="95" spans="2:16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</row>
    <row r="96" spans="2:16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</row>
    <row r="97" spans="2:16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</row>
    <row r="98" spans="2:16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</row>
    <row r="99" spans="2:16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</row>
    <row r="100" spans="2:16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</row>
    <row r="101" spans="2:16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</row>
    <row r="102" spans="2:16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</row>
    <row r="103" spans="2:16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</row>
    <row r="104" spans="2:16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</row>
    <row r="105" spans="2:16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</row>
    <row r="106" spans="2:16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</row>
    <row r="107" spans="2:16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</row>
    <row r="108" spans="2:16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</row>
    <row r="109" spans="2:16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</row>
    <row r="110" spans="2:16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</row>
    <row r="111" spans="2:16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</row>
    <row r="112" spans="2:16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</row>
    <row r="113" spans="2:16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</row>
    <row r="114" spans="2:16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</row>
    <row r="115" spans="2:16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</row>
    <row r="116" spans="2:16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</row>
    <row r="117" spans="2:16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2:16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2:16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</row>
    <row r="120" spans="2:16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</row>
    <row r="121" spans="2:16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</row>
    <row r="122" spans="2:16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</row>
    <row r="123" spans="2:16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</row>
    <row r="124" spans="2:16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</row>
    <row r="125" spans="2:16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</row>
    <row r="126" spans="2:16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</row>
    <row r="127" spans="2:16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</row>
    <row r="128" spans="2:16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</row>
    <row r="129" spans="2:16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</row>
    <row r="130" spans="2:16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</row>
    <row r="131" spans="2:16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</row>
    <row r="132" spans="2:16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</row>
    <row r="133" spans="2:16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</row>
    <row r="134" spans="2:16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</row>
    <row r="135" spans="2:16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</row>
    <row r="136" spans="2:16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</row>
    <row r="137" spans="2:16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2:16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2:16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2:16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</row>
    <row r="141" spans="2:16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</row>
    <row r="142" spans="2:16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</row>
    <row r="143" spans="2:16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</row>
    <row r="144" spans="2:16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</row>
    <row r="145" spans="2:16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</row>
    <row r="146" spans="2:16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</row>
    <row r="147" spans="2:16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</row>
    <row r="148" spans="2:16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</row>
    <row r="149" spans="2:16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</row>
    <row r="150" spans="2:16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</row>
    <row r="151" spans="2:16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</row>
    <row r="152" spans="2:16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</row>
    <row r="153" spans="2:16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</row>
    <row r="154" spans="2:16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</row>
    <row r="155" spans="2:16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</row>
    <row r="156" spans="2:16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</row>
    <row r="157" spans="2:16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</row>
    <row r="158" spans="2:16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</row>
    <row r="159" spans="2:16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</row>
    <row r="160" spans="2:16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</row>
    <row r="161" spans="2:16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</row>
    <row r="162" spans="2:16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</row>
    <row r="163" spans="2:16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</row>
    <row r="164" spans="2:16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</row>
    <row r="165" spans="2:16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</row>
    <row r="166" spans="2:16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</row>
    <row r="167" spans="2:16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</row>
    <row r="168" spans="2:16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</row>
    <row r="169" spans="2:16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</row>
    <row r="170" spans="2:16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</row>
    <row r="171" spans="2:16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</row>
    <row r="172" spans="2:16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</row>
    <row r="173" spans="2:16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</row>
    <row r="174" spans="2:16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</row>
    <row r="175" spans="2:16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</row>
    <row r="176" spans="2:16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</row>
    <row r="177" spans="2:16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</row>
    <row r="178" spans="2:16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</row>
    <row r="179" spans="2:16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</row>
    <row r="180" spans="2:16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</row>
    <row r="181" spans="2:16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</row>
    <row r="182" spans="2:16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</row>
    <row r="183" spans="2:16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</row>
    <row r="184" spans="2:16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</row>
    <row r="185" spans="2:16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</row>
    <row r="186" spans="2:16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</row>
    <row r="187" spans="2:16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</row>
    <row r="188" spans="2:16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</row>
    <row r="189" spans="2:16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</row>
    <row r="190" spans="2:16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</row>
    <row r="191" spans="2:16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</row>
    <row r="192" spans="2:16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</row>
    <row r="193" spans="2:16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</row>
    <row r="194" spans="2:16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</row>
    <row r="195" spans="2:16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</row>
    <row r="196" spans="2:16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</row>
    <row r="197" spans="2:16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</row>
    <row r="198" spans="2:16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</row>
    <row r="199" spans="2:16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</row>
    <row r="200" spans="2:16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</row>
    <row r="201" spans="2:16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</row>
    <row r="202" spans="2:16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</row>
    <row r="203" spans="2:16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</row>
    <row r="204" spans="2:16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</row>
    <row r="205" spans="2:16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</row>
    <row r="206" spans="2:16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</row>
    <row r="207" spans="2:16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</row>
    <row r="208" spans="2:16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</row>
    <row r="209" spans="2:16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</row>
    <row r="210" spans="2:16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</row>
    <row r="211" spans="2:16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</row>
    <row r="212" spans="2:16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</row>
    <row r="213" spans="2:16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</row>
    <row r="214" spans="2:16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</row>
    <row r="215" spans="2:16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</row>
    <row r="216" spans="2:16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</row>
    <row r="217" spans="2:16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</row>
    <row r="218" spans="2:16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</row>
    <row r="219" spans="2:16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</row>
    <row r="220" spans="2:16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</row>
    <row r="221" spans="2:16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</row>
    <row r="222" spans="2:16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</row>
    <row r="223" spans="2:16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</row>
    <row r="224" spans="2:16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</row>
    <row r="225" spans="2:16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</row>
    <row r="226" spans="2:16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</row>
    <row r="227" spans="2:16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</row>
    <row r="228" spans="2:16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</row>
    <row r="229" spans="2:16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</row>
    <row r="230" spans="2:16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</row>
    <row r="231" spans="2:16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</row>
    <row r="232" spans="2:16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</row>
    <row r="233" spans="2:16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</row>
    <row r="234" spans="2:16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</row>
    <row r="235" spans="2:16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</row>
    <row r="236" spans="2:16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</row>
    <row r="237" spans="2:16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</row>
    <row r="238" spans="2:16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</row>
    <row r="239" spans="2:16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</row>
    <row r="240" spans="2:16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</row>
    <row r="241" spans="2:16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</row>
    <row r="242" spans="2:16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</row>
    <row r="243" spans="2:16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</row>
    <row r="244" spans="2:16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</row>
    <row r="245" spans="2:16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</row>
    <row r="246" spans="2:16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</row>
    <row r="247" spans="2:16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</row>
    <row r="248" spans="2:16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</row>
    <row r="249" spans="2:16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</row>
    <row r="250" spans="2:16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</row>
    <row r="251" spans="2:16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</row>
    <row r="252" spans="2:16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</row>
    <row r="253" spans="2:16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</row>
    <row r="254" spans="2:16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</row>
    <row r="255" spans="2:16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</row>
    <row r="256" spans="2:16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</row>
    <row r="257" spans="2:16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</row>
    <row r="258" spans="2:16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</row>
    <row r="259" spans="2:16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</row>
    <row r="260" spans="2:16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</row>
    <row r="261" spans="2:16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</row>
    <row r="262" spans="2:16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</row>
    <row r="263" spans="2:16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</row>
    <row r="264" spans="2:16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</row>
    <row r="265" spans="2:16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</row>
    <row r="266" spans="2:16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</row>
    <row r="267" spans="2:16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</row>
    <row r="268" spans="2:16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</row>
    <row r="269" spans="2:16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</row>
    <row r="270" spans="2:16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</row>
    <row r="271" spans="2:16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</row>
    <row r="272" spans="2:16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</row>
    <row r="273" spans="2:16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</row>
    <row r="274" spans="2:16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</row>
    <row r="275" spans="2:16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</row>
    <row r="276" spans="2:16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</row>
    <row r="277" spans="2:16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</row>
    <row r="278" spans="2:16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</row>
    <row r="279" spans="2:16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</row>
    <row r="280" spans="2:16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</row>
    <row r="281" spans="2:16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</row>
    <row r="282" spans="2:16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</row>
    <row r="283" spans="2:16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</row>
    <row r="284" spans="2:16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</row>
    <row r="285" spans="2:16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</row>
    <row r="286" spans="2:16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</row>
    <row r="287" spans="2:16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</row>
    <row r="288" spans="2:16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</row>
    <row r="289" spans="2:16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</row>
    <row r="290" spans="2:16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</row>
    <row r="291" spans="2:16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</row>
    <row r="292" spans="2:16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</row>
    <row r="293" spans="2:16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</row>
    <row r="294" spans="2:16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</row>
    <row r="295" spans="2:16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</row>
    <row r="296" spans="2:16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</row>
    <row r="297" spans="2:16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</row>
    <row r="298" spans="2:16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</row>
    <row r="299" spans="2:16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</row>
    <row r="300" spans="2:16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</row>
    <row r="301" spans="2:16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</row>
    <row r="302" spans="2:16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</row>
    <row r="303" spans="2:16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</row>
    <row r="304" spans="2:16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</row>
    <row r="305" spans="2:16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</row>
    <row r="306" spans="2:16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</row>
    <row r="307" spans="2:16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</row>
    <row r="308" spans="2:16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</row>
    <row r="309" spans="2:16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</row>
    <row r="310" spans="2:16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</row>
    <row r="311" spans="2:16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</row>
    <row r="312" spans="2:16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</row>
    <row r="313" spans="2:16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</row>
    <row r="314" spans="2:16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</row>
    <row r="315" spans="2:16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</row>
    <row r="316" spans="2:16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</row>
    <row r="317" spans="2:16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</row>
    <row r="318" spans="2:16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</row>
    <row r="319" spans="2:16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</row>
    <row r="320" spans="2:16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</row>
    <row r="321" spans="2:16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</row>
    <row r="322" spans="2:16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</row>
    <row r="323" spans="2:16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</row>
    <row r="324" spans="2:16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</row>
    <row r="325" spans="2:16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</row>
    <row r="326" spans="2:16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</row>
    <row r="327" spans="2:16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</row>
    <row r="328" spans="2:16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</row>
    <row r="329" spans="2:16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</row>
    <row r="330" spans="2:16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</row>
    <row r="331" spans="2:16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</row>
    <row r="332" spans="2:16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</row>
    <row r="333" spans="2:16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2:16" x14ac:dyDescent="0.25"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2:16" x14ac:dyDescent="0.25"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2:16" x14ac:dyDescent="0.25"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2:16" x14ac:dyDescent="0.25"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2:16" x14ac:dyDescent="0.25"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2:16" x14ac:dyDescent="0.25"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2:16" x14ac:dyDescent="0.25"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2:16" x14ac:dyDescent="0.25"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2:16" x14ac:dyDescent="0.25"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2:16" x14ac:dyDescent="0.25"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  <row r="344" spans="2:16" x14ac:dyDescent="0.25"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</row>
    <row r="345" spans="2:16" x14ac:dyDescent="0.25"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</row>
    <row r="346" spans="2:16" x14ac:dyDescent="0.25"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</row>
    <row r="347" spans="2:16" x14ac:dyDescent="0.25"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</row>
    <row r="348" spans="2:16" x14ac:dyDescent="0.25"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</row>
    <row r="349" spans="2:16" x14ac:dyDescent="0.25"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</row>
    <row r="350" spans="2:16" x14ac:dyDescent="0.25"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</row>
    <row r="351" spans="2:16" x14ac:dyDescent="0.25"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</row>
    <row r="352" spans="2:16" x14ac:dyDescent="0.25"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</row>
    <row r="353" spans="2:16" x14ac:dyDescent="0.25"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</row>
    <row r="354" spans="2:16" x14ac:dyDescent="0.25"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</row>
    <row r="355" spans="2:16" x14ac:dyDescent="0.25"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</row>
    <row r="356" spans="2:16" x14ac:dyDescent="0.25"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</row>
    <row r="357" spans="2:16" x14ac:dyDescent="0.25"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</row>
    <row r="358" spans="2:16" x14ac:dyDescent="0.25"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</row>
    <row r="359" spans="2:16" x14ac:dyDescent="0.25"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</row>
    <row r="360" spans="2:16" x14ac:dyDescent="0.25"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</row>
    <row r="361" spans="2:16" x14ac:dyDescent="0.25"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</row>
    <row r="362" spans="2:16" x14ac:dyDescent="0.25"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</row>
    <row r="363" spans="2:16" x14ac:dyDescent="0.25"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</row>
    <row r="364" spans="2:16" x14ac:dyDescent="0.25"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</row>
    <row r="365" spans="2:16" x14ac:dyDescent="0.25"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</row>
    <row r="366" spans="2:16" x14ac:dyDescent="0.25"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</row>
    <row r="367" spans="2:16" x14ac:dyDescent="0.25"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</row>
    <row r="368" spans="2:16" x14ac:dyDescent="0.25"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</row>
    <row r="369" spans="2:16" x14ac:dyDescent="0.25"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</row>
    <row r="370" spans="2:16" x14ac:dyDescent="0.25"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</row>
    <row r="371" spans="2:16" x14ac:dyDescent="0.25"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</row>
    <row r="372" spans="2:16" x14ac:dyDescent="0.25"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</row>
    <row r="373" spans="2:16" x14ac:dyDescent="0.25"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</row>
    <row r="374" spans="2:16" x14ac:dyDescent="0.25"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</row>
    <row r="375" spans="2:16" x14ac:dyDescent="0.25"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</row>
    <row r="376" spans="2:16" x14ac:dyDescent="0.25"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</row>
    <row r="377" spans="2:16" x14ac:dyDescent="0.25"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</row>
    <row r="378" spans="2:16" x14ac:dyDescent="0.25"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</row>
    <row r="379" spans="2:16" x14ac:dyDescent="0.25"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</row>
    <row r="380" spans="2:16" x14ac:dyDescent="0.25"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</row>
    <row r="381" spans="2:16" x14ac:dyDescent="0.25"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</row>
    <row r="382" spans="2:16" x14ac:dyDescent="0.25"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</row>
    <row r="383" spans="2:16" x14ac:dyDescent="0.25"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</row>
    <row r="384" spans="2:16" x14ac:dyDescent="0.25"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</row>
    <row r="385" spans="2:16" x14ac:dyDescent="0.25"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</row>
    <row r="386" spans="2:16" x14ac:dyDescent="0.25"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</row>
    <row r="387" spans="2:16" x14ac:dyDescent="0.25"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</row>
    <row r="388" spans="2:16" x14ac:dyDescent="0.25"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</row>
    <row r="389" spans="2:16" x14ac:dyDescent="0.25"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</row>
    <row r="390" spans="2:16" x14ac:dyDescent="0.25"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</row>
    <row r="391" spans="2:16" x14ac:dyDescent="0.25"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</row>
    <row r="392" spans="2:16" x14ac:dyDescent="0.25"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</row>
    <row r="393" spans="2:16" x14ac:dyDescent="0.25"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</row>
    <row r="394" spans="2:16" x14ac:dyDescent="0.25"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</row>
    <row r="395" spans="2:16" x14ac:dyDescent="0.25"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</row>
    <row r="396" spans="2:16" x14ac:dyDescent="0.25"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</row>
    <row r="397" spans="2:16" x14ac:dyDescent="0.25"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</row>
    <row r="398" spans="2:16" x14ac:dyDescent="0.25"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</row>
    <row r="399" spans="2:16" x14ac:dyDescent="0.25"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</row>
    <row r="400" spans="2:16" x14ac:dyDescent="0.25"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</row>
    <row r="401" spans="2:16" x14ac:dyDescent="0.25"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</row>
    <row r="402" spans="2:16" x14ac:dyDescent="0.25"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</row>
    <row r="403" spans="2:16" x14ac:dyDescent="0.25"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</row>
    <row r="404" spans="2:16" x14ac:dyDescent="0.25"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</row>
    <row r="405" spans="2:16" x14ac:dyDescent="0.25"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</row>
    <row r="406" spans="2:16" x14ac:dyDescent="0.25"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</row>
    <row r="407" spans="2:16" x14ac:dyDescent="0.25"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</row>
    <row r="408" spans="2:16" x14ac:dyDescent="0.25"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</row>
    <row r="409" spans="2:16" x14ac:dyDescent="0.25"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</row>
    <row r="410" spans="2:16" x14ac:dyDescent="0.25"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</row>
    <row r="411" spans="2:16" x14ac:dyDescent="0.25"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</row>
    <row r="412" spans="2:16" x14ac:dyDescent="0.25"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</row>
    <row r="413" spans="2:16" x14ac:dyDescent="0.25"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</row>
    <row r="414" spans="2:16" x14ac:dyDescent="0.25"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</row>
    <row r="415" spans="2:16" x14ac:dyDescent="0.25"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</row>
    <row r="416" spans="2:16" x14ac:dyDescent="0.25"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</row>
    <row r="417" spans="2:16" x14ac:dyDescent="0.25"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</row>
    <row r="418" spans="2:16" x14ac:dyDescent="0.25"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</row>
    <row r="419" spans="2:16" x14ac:dyDescent="0.25"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</row>
    <row r="420" spans="2:16" x14ac:dyDescent="0.25"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</row>
    <row r="421" spans="2:16" x14ac:dyDescent="0.25"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</row>
    <row r="422" spans="2:16" x14ac:dyDescent="0.25"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</row>
    <row r="423" spans="2:16" x14ac:dyDescent="0.25"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</row>
    <row r="424" spans="2:16" x14ac:dyDescent="0.25"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</row>
    <row r="425" spans="2:16" x14ac:dyDescent="0.25"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</row>
    <row r="426" spans="2:16" x14ac:dyDescent="0.25"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</row>
    <row r="427" spans="2:16" x14ac:dyDescent="0.25"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</row>
    <row r="428" spans="2:16" x14ac:dyDescent="0.25"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</row>
    <row r="429" spans="2:16" x14ac:dyDescent="0.25"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</row>
    <row r="430" spans="2:16" x14ac:dyDescent="0.25"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</row>
    <row r="431" spans="2:16" x14ac:dyDescent="0.25"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</row>
    <row r="432" spans="2:16" x14ac:dyDescent="0.25"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</row>
    <row r="433" spans="2:16" x14ac:dyDescent="0.25"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</row>
    <row r="434" spans="2:16" x14ac:dyDescent="0.25"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</row>
    <row r="435" spans="2:16" x14ac:dyDescent="0.25"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</row>
    <row r="436" spans="2:16" x14ac:dyDescent="0.25"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</row>
    <row r="437" spans="2:16" x14ac:dyDescent="0.25"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</row>
    <row r="438" spans="2:16" x14ac:dyDescent="0.25"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</row>
    <row r="439" spans="2:16" x14ac:dyDescent="0.25"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</row>
    <row r="440" spans="2:16" x14ac:dyDescent="0.25"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</row>
    <row r="441" spans="2:16" x14ac:dyDescent="0.25"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</row>
    <row r="442" spans="2:16" x14ac:dyDescent="0.25"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</row>
    <row r="443" spans="2:16" x14ac:dyDescent="0.25"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</row>
    <row r="444" spans="2:16" x14ac:dyDescent="0.25"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</row>
    <row r="445" spans="2:16" x14ac:dyDescent="0.25"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</row>
    <row r="446" spans="2:16" x14ac:dyDescent="0.25"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</row>
    <row r="447" spans="2:16" x14ac:dyDescent="0.25"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</row>
    <row r="448" spans="2:16" x14ac:dyDescent="0.25"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</row>
    <row r="449" spans="2:16" x14ac:dyDescent="0.25"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</row>
    <row r="450" spans="2:16" x14ac:dyDescent="0.25"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</row>
    <row r="451" spans="2:16" x14ac:dyDescent="0.25"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</row>
    <row r="452" spans="2:16" x14ac:dyDescent="0.25"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</row>
    <row r="453" spans="2:16" x14ac:dyDescent="0.25"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</row>
    <row r="454" spans="2:16" x14ac:dyDescent="0.25"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</row>
    <row r="455" spans="2:16" x14ac:dyDescent="0.25"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</row>
    <row r="456" spans="2:16" x14ac:dyDescent="0.25"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</row>
    <row r="457" spans="2:16" x14ac:dyDescent="0.25"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</row>
    <row r="458" spans="2:16" x14ac:dyDescent="0.25"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</row>
    <row r="459" spans="2:16" x14ac:dyDescent="0.25"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</row>
    <row r="460" spans="2:16" x14ac:dyDescent="0.25"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</row>
    <row r="461" spans="2:16" x14ac:dyDescent="0.25"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</row>
    <row r="462" spans="2:16" x14ac:dyDescent="0.25"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</row>
    <row r="463" spans="2:16" x14ac:dyDescent="0.25"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</row>
    <row r="464" spans="2:16" x14ac:dyDescent="0.25"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</row>
    <row r="465" spans="2:16" x14ac:dyDescent="0.25"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</row>
    <row r="466" spans="2:16" x14ac:dyDescent="0.25"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</row>
    <row r="467" spans="2:16" x14ac:dyDescent="0.25"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</row>
    <row r="468" spans="2:16" x14ac:dyDescent="0.25"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</row>
    <row r="469" spans="2:16" x14ac:dyDescent="0.25"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</row>
    <row r="470" spans="2:16" x14ac:dyDescent="0.25"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</row>
    <row r="471" spans="2:16" x14ac:dyDescent="0.25"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</row>
    <row r="472" spans="2:16" x14ac:dyDescent="0.25"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</row>
    <row r="473" spans="2:16" x14ac:dyDescent="0.25"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</row>
    <row r="474" spans="2:16" x14ac:dyDescent="0.25"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</row>
    <row r="475" spans="2:16" x14ac:dyDescent="0.25"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</row>
    <row r="476" spans="2:16" x14ac:dyDescent="0.25"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</row>
    <row r="477" spans="2:16" x14ac:dyDescent="0.25"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</row>
    <row r="478" spans="2:16" x14ac:dyDescent="0.25"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</row>
    <row r="479" spans="2:16" x14ac:dyDescent="0.25"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</row>
    <row r="480" spans="2:16" x14ac:dyDescent="0.25"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</row>
    <row r="481" spans="2:16" x14ac:dyDescent="0.25"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</row>
    <row r="482" spans="2:16" x14ac:dyDescent="0.25"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</row>
    <row r="483" spans="2:16" x14ac:dyDescent="0.25"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</row>
    <row r="484" spans="2:16" x14ac:dyDescent="0.25"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</row>
    <row r="485" spans="2:16" x14ac:dyDescent="0.25"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</row>
    <row r="486" spans="2:16" x14ac:dyDescent="0.25"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</row>
    <row r="487" spans="2:16" x14ac:dyDescent="0.25"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</row>
    <row r="488" spans="2:16" x14ac:dyDescent="0.25"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</row>
  </sheetData>
  <mergeCells count="10">
    <mergeCell ref="C3:N3"/>
    <mergeCell ref="O3:P4"/>
    <mergeCell ref="B2:P2"/>
    <mergeCell ref="B3:B5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>
    <tabColor rgb="FF00B050"/>
    <pageSetUpPr fitToPage="1"/>
  </sheetPr>
  <dimension ref="B1:U333"/>
  <sheetViews>
    <sheetView topLeftCell="C4" zoomScale="80" zoomScaleNormal="80" workbookViewId="0">
      <selection activeCell="C6" sqref="C6:T31"/>
    </sheetView>
  </sheetViews>
  <sheetFormatPr defaultColWidth="11.42578125" defaultRowHeight="15" x14ac:dyDescent="0.25"/>
  <cols>
    <col min="1" max="1" width="2.7109375" style="81" customWidth="1"/>
    <col min="2" max="20" width="15.7109375" style="63" customWidth="1"/>
    <col min="21" max="21" width="11.42578125" style="269"/>
    <col min="22" max="16384" width="11.42578125" style="81"/>
  </cols>
  <sheetData>
    <row r="1" spans="2:21" ht="15.75" thickBot="1" x14ac:dyDescent="0.3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1" ht="24.95" customHeight="1" thickTop="1" thickBot="1" x14ac:dyDescent="0.3">
      <c r="B2" s="287" t="s">
        <v>289</v>
      </c>
      <c r="C2" s="288"/>
      <c r="D2" s="288"/>
      <c r="E2" s="288"/>
      <c r="F2" s="288"/>
      <c r="G2" s="288"/>
      <c r="H2" s="288"/>
      <c r="I2" s="288"/>
      <c r="J2" s="288"/>
      <c r="K2" s="288"/>
      <c r="L2" s="299"/>
      <c r="M2" s="336"/>
      <c r="N2" s="336"/>
      <c r="O2" s="336"/>
      <c r="P2" s="336"/>
      <c r="Q2" s="336"/>
      <c r="R2" s="336"/>
      <c r="S2" s="336"/>
      <c r="T2" s="337"/>
    </row>
    <row r="3" spans="2:21" ht="24.95" customHeight="1" thickTop="1" thickBot="1" x14ac:dyDescent="0.3">
      <c r="B3" s="290" t="s">
        <v>216</v>
      </c>
      <c r="C3" s="335" t="s">
        <v>43</v>
      </c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2" t="s">
        <v>31</v>
      </c>
      <c r="T3" s="303"/>
    </row>
    <row r="4" spans="2:21" ht="24.95" customHeight="1" thickTop="1" x14ac:dyDescent="0.25">
      <c r="B4" s="328"/>
      <c r="C4" s="293" t="s">
        <v>44</v>
      </c>
      <c r="D4" s="294"/>
      <c r="E4" s="277" t="s">
        <v>45</v>
      </c>
      <c r="F4" s="294"/>
      <c r="G4" s="277" t="s">
        <v>46</v>
      </c>
      <c r="H4" s="294"/>
      <c r="I4" s="277" t="s">
        <v>47</v>
      </c>
      <c r="J4" s="294"/>
      <c r="K4" s="277" t="s">
        <v>48</v>
      </c>
      <c r="L4" s="294"/>
      <c r="M4" s="277" t="s">
        <v>49</v>
      </c>
      <c r="N4" s="294"/>
      <c r="O4" s="277" t="s">
        <v>50</v>
      </c>
      <c r="P4" s="294"/>
      <c r="Q4" s="297" t="s">
        <v>51</v>
      </c>
      <c r="R4" s="297"/>
      <c r="S4" s="312"/>
      <c r="T4" s="313"/>
    </row>
    <row r="5" spans="2:21" ht="24.95" customHeight="1" thickBot="1" x14ac:dyDescent="0.3">
      <c r="B5" s="329"/>
      <c r="C5" s="260" t="s">
        <v>4</v>
      </c>
      <c r="D5" s="261" t="s">
        <v>5</v>
      </c>
      <c r="E5" s="262" t="s">
        <v>4</v>
      </c>
      <c r="F5" s="261" t="s">
        <v>5</v>
      </c>
      <c r="G5" s="262" t="s">
        <v>4</v>
      </c>
      <c r="H5" s="261" t="s">
        <v>5</v>
      </c>
      <c r="I5" s="262" t="s">
        <v>4</v>
      </c>
      <c r="J5" s="261" t="s">
        <v>5</v>
      </c>
      <c r="K5" s="262" t="s">
        <v>4</v>
      </c>
      <c r="L5" s="261" t="s">
        <v>5</v>
      </c>
      <c r="M5" s="262" t="s">
        <v>4</v>
      </c>
      <c r="N5" s="261" t="s">
        <v>5</v>
      </c>
      <c r="O5" s="262" t="s">
        <v>4</v>
      </c>
      <c r="P5" s="261" t="s">
        <v>5</v>
      </c>
      <c r="Q5" s="262" t="s">
        <v>4</v>
      </c>
      <c r="R5" s="263" t="s">
        <v>5</v>
      </c>
      <c r="S5" s="260" t="s">
        <v>4</v>
      </c>
      <c r="T5" s="263" t="s">
        <v>5</v>
      </c>
    </row>
    <row r="6" spans="2:21" ht="21.95" customHeight="1" thickTop="1" x14ac:dyDescent="0.25">
      <c r="B6" s="86" t="s">
        <v>6</v>
      </c>
      <c r="C6" s="135">
        <v>68</v>
      </c>
      <c r="D6" s="88">
        <v>6.8321109213302523E-3</v>
      </c>
      <c r="E6" s="136">
        <v>44</v>
      </c>
      <c r="F6" s="88">
        <v>1.0729090465740063E-2</v>
      </c>
      <c r="G6" s="136">
        <v>45</v>
      </c>
      <c r="H6" s="88">
        <v>1.1317907444668008E-2</v>
      </c>
      <c r="I6" s="136">
        <v>53</v>
      </c>
      <c r="J6" s="88">
        <v>1.2383177570093457E-2</v>
      </c>
      <c r="K6" s="136">
        <v>14</v>
      </c>
      <c r="L6" s="88">
        <v>5.1489518205222505E-3</v>
      </c>
      <c r="M6" s="136">
        <v>37</v>
      </c>
      <c r="N6" s="88">
        <v>1.1384615384615385E-2</v>
      </c>
      <c r="O6" s="136">
        <v>6</v>
      </c>
      <c r="P6" s="88">
        <v>4.3636363636363638E-3</v>
      </c>
      <c r="Q6" s="136">
        <v>19</v>
      </c>
      <c r="R6" s="90">
        <v>1.4705882352941176E-2</v>
      </c>
      <c r="S6" s="135">
        <v>286</v>
      </c>
      <c r="T6" s="109">
        <v>9.2419052543139656E-3</v>
      </c>
      <c r="U6" s="270"/>
    </row>
    <row r="7" spans="2:21" ht="21.95" customHeight="1" x14ac:dyDescent="0.25">
      <c r="B7" s="86" t="s">
        <v>7</v>
      </c>
      <c r="C7" s="135">
        <v>62</v>
      </c>
      <c r="D7" s="88">
        <v>6.2292776047422884E-3</v>
      </c>
      <c r="E7" s="136">
        <v>35</v>
      </c>
      <c r="F7" s="88">
        <v>8.5345037795659592E-3</v>
      </c>
      <c r="G7" s="136">
        <v>28</v>
      </c>
      <c r="H7" s="88">
        <v>7.0422535211267607E-3</v>
      </c>
      <c r="I7" s="136">
        <v>28</v>
      </c>
      <c r="J7" s="88">
        <v>6.5420560747663555E-3</v>
      </c>
      <c r="K7" s="136">
        <v>15</v>
      </c>
      <c r="L7" s="88">
        <v>5.5167340934166977E-3</v>
      </c>
      <c r="M7" s="136">
        <v>24</v>
      </c>
      <c r="N7" s="88">
        <v>7.3846153846153844E-3</v>
      </c>
      <c r="O7" s="136">
        <v>7</v>
      </c>
      <c r="P7" s="88">
        <v>5.0909090909090913E-3</v>
      </c>
      <c r="Q7" s="136">
        <v>7</v>
      </c>
      <c r="R7" s="90">
        <v>5.4179566563467493E-3</v>
      </c>
      <c r="S7" s="135">
        <v>206</v>
      </c>
      <c r="T7" s="109">
        <v>6.6567569314289407E-3</v>
      </c>
      <c r="U7" s="270"/>
    </row>
    <row r="8" spans="2:21" ht="21.95" customHeight="1" x14ac:dyDescent="0.25">
      <c r="B8" s="86" t="s">
        <v>8</v>
      </c>
      <c r="C8" s="135">
        <v>49</v>
      </c>
      <c r="D8" s="88">
        <v>4.9231387521350345E-3</v>
      </c>
      <c r="E8" s="136">
        <v>24</v>
      </c>
      <c r="F8" s="88">
        <v>5.8522311631309439E-3</v>
      </c>
      <c r="G8" s="136">
        <v>31</v>
      </c>
      <c r="H8" s="88">
        <v>7.7967806841046277E-3</v>
      </c>
      <c r="I8" s="136">
        <v>40</v>
      </c>
      <c r="J8" s="88">
        <v>9.3457943925233638E-3</v>
      </c>
      <c r="K8" s="136">
        <v>18</v>
      </c>
      <c r="L8" s="88">
        <v>6.6200809121000365E-3</v>
      </c>
      <c r="M8" s="136">
        <v>20</v>
      </c>
      <c r="N8" s="88">
        <v>6.1538461538461538E-3</v>
      </c>
      <c r="O8" s="136">
        <v>8</v>
      </c>
      <c r="P8" s="88">
        <v>5.8181818181818178E-3</v>
      </c>
      <c r="Q8" s="136">
        <v>8</v>
      </c>
      <c r="R8" s="90">
        <v>6.1919504643962852E-3</v>
      </c>
      <c r="S8" s="135">
        <v>198</v>
      </c>
      <c r="T8" s="109">
        <v>6.3982420991404382E-3</v>
      </c>
      <c r="U8" s="270"/>
    </row>
    <row r="9" spans="2:21" ht="21.95" customHeight="1" x14ac:dyDescent="0.25">
      <c r="B9" s="86" t="s">
        <v>9</v>
      </c>
      <c r="C9" s="135">
        <v>37</v>
      </c>
      <c r="D9" s="88">
        <v>3.7174721189591076E-3</v>
      </c>
      <c r="E9" s="136">
        <v>14</v>
      </c>
      <c r="F9" s="88">
        <v>3.413801511826384E-3</v>
      </c>
      <c r="G9" s="136">
        <v>24</v>
      </c>
      <c r="H9" s="88">
        <v>6.0362173038229373E-3</v>
      </c>
      <c r="I9" s="136">
        <v>30</v>
      </c>
      <c r="J9" s="88">
        <v>7.0093457943925233E-3</v>
      </c>
      <c r="K9" s="136">
        <v>22</v>
      </c>
      <c r="L9" s="88">
        <v>8.0912100036778234E-3</v>
      </c>
      <c r="M9" s="136">
        <v>20</v>
      </c>
      <c r="N9" s="88">
        <v>6.1538461538461538E-3</v>
      </c>
      <c r="O9" s="136">
        <v>10</v>
      </c>
      <c r="P9" s="88">
        <v>7.2727272727272727E-3</v>
      </c>
      <c r="Q9" s="136">
        <v>5</v>
      </c>
      <c r="R9" s="90">
        <v>3.869969040247678E-3</v>
      </c>
      <c r="S9" s="135">
        <v>162</v>
      </c>
      <c r="T9" s="109">
        <v>5.2349253538421766E-3</v>
      </c>
      <c r="U9" s="270"/>
    </row>
    <row r="10" spans="2:21" ht="21.95" customHeight="1" x14ac:dyDescent="0.25">
      <c r="B10" s="86" t="s">
        <v>10</v>
      </c>
      <c r="C10" s="135">
        <v>51</v>
      </c>
      <c r="D10" s="88">
        <v>5.1240831909976888E-3</v>
      </c>
      <c r="E10" s="136">
        <v>20</v>
      </c>
      <c r="F10" s="88">
        <v>4.8768593026091199E-3</v>
      </c>
      <c r="G10" s="136">
        <v>31</v>
      </c>
      <c r="H10" s="88">
        <v>7.7967806841046277E-3</v>
      </c>
      <c r="I10" s="136">
        <v>23</v>
      </c>
      <c r="J10" s="88">
        <v>5.3738317757009348E-3</v>
      </c>
      <c r="K10" s="136">
        <v>16</v>
      </c>
      <c r="L10" s="88">
        <v>5.884516366311144E-3</v>
      </c>
      <c r="M10" s="136">
        <v>18</v>
      </c>
      <c r="N10" s="88">
        <v>5.5384615384615381E-3</v>
      </c>
      <c r="O10" s="136">
        <v>10</v>
      </c>
      <c r="P10" s="88">
        <v>7.2727272727272727E-3</v>
      </c>
      <c r="Q10" s="136">
        <v>6</v>
      </c>
      <c r="R10" s="90">
        <v>4.6439628482972135E-3</v>
      </c>
      <c r="S10" s="135">
        <v>175</v>
      </c>
      <c r="T10" s="109">
        <v>5.6550119563109937E-3</v>
      </c>
      <c r="U10" s="270"/>
    </row>
    <row r="11" spans="2:21" ht="21.95" customHeight="1" x14ac:dyDescent="0.25">
      <c r="B11" s="86" t="s">
        <v>11</v>
      </c>
      <c r="C11" s="135">
        <v>51</v>
      </c>
      <c r="D11" s="88">
        <v>5.1240831909976888E-3</v>
      </c>
      <c r="E11" s="136">
        <v>34</v>
      </c>
      <c r="F11" s="88">
        <v>8.2906608144355035E-3</v>
      </c>
      <c r="G11" s="136">
        <v>35</v>
      </c>
      <c r="H11" s="88">
        <v>8.8028169014084511E-3</v>
      </c>
      <c r="I11" s="136">
        <v>47</v>
      </c>
      <c r="J11" s="88">
        <v>1.0981308411214953E-2</v>
      </c>
      <c r="K11" s="136">
        <v>26</v>
      </c>
      <c r="L11" s="88">
        <v>9.5623390952556085E-3</v>
      </c>
      <c r="M11" s="136">
        <v>26</v>
      </c>
      <c r="N11" s="88">
        <v>8.0000000000000002E-3</v>
      </c>
      <c r="O11" s="136">
        <v>13</v>
      </c>
      <c r="P11" s="88">
        <v>9.4545454545454551E-3</v>
      </c>
      <c r="Q11" s="136">
        <v>8</v>
      </c>
      <c r="R11" s="90">
        <v>6.1919504643962852E-3</v>
      </c>
      <c r="S11" s="135">
        <v>240</v>
      </c>
      <c r="T11" s="109">
        <v>7.7554449686550765E-3</v>
      </c>
      <c r="U11" s="270"/>
    </row>
    <row r="12" spans="2:21" ht="21.95" customHeight="1" x14ac:dyDescent="0.25">
      <c r="B12" s="86" t="s">
        <v>12</v>
      </c>
      <c r="C12" s="135">
        <v>110</v>
      </c>
      <c r="D12" s="88">
        <v>1.1051944137445997E-2</v>
      </c>
      <c r="E12" s="136">
        <v>62</v>
      </c>
      <c r="F12" s="88">
        <v>1.511826383808827E-2</v>
      </c>
      <c r="G12" s="136">
        <v>63</v>
      </c>
      <c r="H12" s="88">
        <v>1.5845070422535211E-2</v>
      </c>
      <c r="I12" s="136">
        <v>70</v>
      </c>
      <c r="J12" s="88">
        <v>1.6355140186915886E-2</v>
      </c>
      <c r="K12" s="136">
        <v>50</v>
      </c>
      <c r="L12" s="88">
        <v>1.8389113644722323E-2</v>
      </c>
      <c r="M12" s="136">
        <v>69</v>
      </c>
      <c r="N12" s="88">
        <v>2.123076923076923E-2</v>
      </c>
      <c r="O12" s="136">
        <v>39</v>
      </c>
      <c r="P12" s="88">
        <v>2.8363636363636365E-2</v>
      </c>
      <c r="Q12" s="136">
        <v>21</v>
      </c>
      <c r="R12" s="90">
        <v>1.6253869969040248E-2</v>
      </c>
      <c r="S12" s="135">
        <v>484</v>
      </c>
      <c r="T12" s="109">
        <v>1.5640147353454405E-2</v>
      </c>
      <c r="U12" s="270"/>
    </row>
    <row r="13" spans="2:21" ht="21.95" customHeight="1" x14ac:dyDescent="0.25">
      <c r="B13" s="86" t="s">
        <v>13</v>
      </c>
      <c r="C13" s="135">
        <v>249</v>
      </c>
      <c r="D13" s="88">
        <v>2.5017582638400482E-2</v>
      </c>
      <c r="E13" s="136">
        <v>168</v>
      </c>
      <c r="F13" s="88">
        <v>4.0965618141916606E-2</v>
      </c>
      <c r="G13" s="136">
        <v>138</v>
      </c>
      <c r="H13" s="88">
        <v>3.470824949698189E-2</v>
      </c>
      <c r="I13" s="136">
        <v>148</v>
      </c>
      <c r="J13" s="88">
        <v>3.4579439252336447E-2</v>
      </c>
      <c r="K13" s="136">
        <v>102</v>
      </c>
      <c r="L13" s="88">
        <v>3.751379183523354E-2</v>
      </c>
      <c r="M13" s="136">
        <v>125</v>
      </c>
      <c r="N13" s="88">
        <v>3.8461538461538464E-2</v>
      </c>
      <c r="O13" s="136">
        <v>59</v>
      </c>
      <c r="P13" s="88">
        <v>4.2909090909090911E-2</v>
      </c>
      <c r="Q13" s="136">
        <v>45</v>
      </c>
      <c r="R13" s="90">
        <v>3.4829721362229102E-2</v>
      </c>
      <c r="S13" s="135">
        <v>1034</v>
      </c>
      <c r="T13" s="109">
        <v>3.3413042073288955E-2</v>
      </c>
      <c r="U13" s="270"/>
    </row>
    <row r="14" spans="2:21" ht="21.95" customHeight="1" x14ac:dyDescent="0.25">
      <c r="B14" s="86" t="s">
        <v>14</v>
      </c>
      <c r="C14" s="135">
        <v>676</v>
      </c>
      <c r="D14" s="88">
        <v>6.7919220335577207E-2</v>
      </c>
      <c r="E14" s="136">
        <v>324</v>
      </c>
      <c r="F14" s="88">
        <v>7.9005120702267742E-2</v>
      </c>
      <c r="G14" s="136">
        <v>299</v>
      </c>
      <c r="H14" s="88">
        <v>7.5201207243460771E-2</v>
      </c>
      <c r="I14" s="136">
        <v>332</v>
      </c>
      <c r="J14" s="88">
        <v>7.7570093457943926E-2</v>
      </c>
      <c r="K14" s="136">
        <v>188</v>
      </c>
      <c r="L14" s="88">
        <v>6.9143067304155939E-2</v>
      </c>
      <c r="M14" s="136">
        <v>248</v>
      </c>
      <c r="N14" s="88">
        <v>7.6307692307692312E-2</v>
      </c>
      <c r="O14" s="136">
        <v>109</v>
      </c>
      <c r="P14" s="88">
        <v>7.9272727272727272E-2</v>
      </c>
      <c r="Q14" s="136">
        <v>94</v>
      </c>
      <c r="R14" s="90">
        <v>7.275541795665634E-2</v>
      </c>
      <c r="S14" s="135">
        <v>2270</v>
      </c>
      <c r="T14" s="109">
        <v>7.3353583661862592E-2</v>
      </c>
      <c r="U14" s="270"/>
    </row>
    <row r="15" spans="2:21" ht="21.95" customHeight="1" x14ac:dyDescent="0.25">
      <c r="B15" s="86" t="s">
        <v>15</v>
      </c>
      <c r="C15" s="135">
        <v>890</v>
      </c>
      <c r="D15" s="88">
        <v>8.9420275293881246E-2</v>
      </c>
      <c r="E15" s="136">
        <v>430</v>
      </c>
      <c r="F15" s="88">
        <v>0.10485247500609607</v>
      </c>
      <c r="G15" s="136">
        <v>405</v>
      </c>
      <c r="H15" s="88">
        <v>0.10186116700201207</v>
      </c>
      <c r="I15" s="136">
        <v>419</v>
      </c>
      <c r="J15" s="88">
        <v>9.7897196261682237E-2</v>
      </c>
      <c r="K15" s="136">
        <v>288</v>
      </c>
      <c r="L15" s="88">
        <v>0.10592129459360058</v>
      </c>
      <c r="M15" s="136">
        <v>323</v>
      </c>
      <c r="N15" s="88">
        <v>9.9384615384615391E-2</v>
      </c>
      <c r="O15" s="136">
        <v>124</v>
      </c>
      <c r="P15" s="88">
        <v>9.0181818181818182E-2</v>
      </c>
      <c r="Q15" s="136">
        <v>136</v>
      </c>
      <c r="R15" s="90">
        <v>0.10526315789473684</v>
      </c>
      <c r="S15" s="135">
        <v>3015</v>
      </c>
      <c r="T15" s="109">
        <v>9.7427777418729405E-2</v>
      </c>
      <c r="U15" s="270"/>
    </row>
    <row r="16" spans="2:21" ht="21.95" customHeight="1" x14ac:dyDescent="0.25">
      <c r="B16" s="86" t="s">
        <v>16</v>
      </c>
      <c r="C16" s="135">
        <v>1264</v>
      </c>
      <c r="D16" s="88">
        <v>0.12699688536119763</v>
      </c>
      <c r="E16" s="136">
        <v>528</v>
      </c>
      <c r="F16" s="88">
        <v>0.12874908558888076</v>
      </c>
      <c r="G16" s="136">
        <v>526</v>
      </c>
      <c r="H16" s="88">
        <v>0.13229376257545272</v>
      </c>
      <c r="I16" s="136">
        <v>554</v>
      </c>
      <c r="J16" s="88">
        <v>0.1294392523364486</v>
      </c>
      <c r="K16" s="136">
        <v>364</v>
      </c>
      <c r="L16" s="88">
        <v>0.13387274733357851</v>
      </c>
      <c r="M16" s="136">
        <v>409</v>
      </c>
      <c r="N16" s="88">
        <v>0.12584615384615386</v>
      </c>
      <c r="O16" s="136">
        <v>177</v>
      </c>
      <c r="P16" s="88">
        <v>0.12872727272727272</v>
      </c>
      <c r="Q16" s="136">
        <v>185</v>
      </c>
      <c r="R16" s="90">
        <v>0.14318885448916407</v>
      </c>
      <c r="S16" s="135">
        <v>4007</v>
      </c>
      <c r="T16" s="109">
        <v>0.12948361662250371</v>
      </c>
      <c r="U16" s="270"/>
    </row>
    <row r="17" spans="2:21" ht="21.95" customHeight="1" x14ac:dyDescent="0.25">
      <c r="B17" s="86" t="s">
        <v>17</v>
      </c>
      <c r="C17" s="135">
        <v>1207</v>
      </c>
      <c r="D17" s="88">
        <v>0.12126996885361198</v>
      </c>
      <c r="E17" s="136">
        <v>451</v>
      </c>
      <c r="F17" s="88">
        <v>0.10997317727383565</v>
      </c>
      <c r="G17" s="136">
        <v>436</v>
      </c>
      <c r="H17" s="88">
        <v>0.1096579476861167</v>
      </c>
      <c r="I17" s="136">
        <v>490</v>
      </c>
      <c r="J17" s="88">
        <v>0.11448598130841121</v>
      </c>
      <c r="K17" s="136">
        <v>317</v>
      </c>
      <c r="L17" s="88">
        <v>0.11658698050753953</v>
      </c>
      <c r="M17" s="136">
        <v>366</v>
      </c>
      <c r="N17" s="88">
        <v>0.11261538461538462</v>
      </c>
      <c r="O17" s="136">
        <v>160</v>
      </c>
      <c r="P17" s="88">
        <v>0.11636363636363636</v>
      </c>
      <c r="Q17" s="136">
        <v>145</v>
      </c>
      <c r="R17" s="90">
        <v>0.11222910216718267</v>
      </c>
      <c r="S17" s="135">
        <v>3572</v>
      </c>
      <c r="T17" s="109">
        <v>0.11542687261681639</v>
      </c>
      <c r="U17" s="270"/>
    </row>
    <row r="18" spans="2:21" ht="21.95" customHeight="1" x14ac:dyDescent="0.25">
      <c r="B18" s="86" t="s">
        <v>18</v>
      </c>
      <c r="C18" s="135">
        <v>712</v>
      </c>
      <c r="D18" s="88">
        <v>7.1536220235104989E-2</v>
      </c>
      <c r="E18" s="136">
        <v>254</v>
      </c>
      <c r="F18" s="88">
        <v>6.1936113143135824E-2</v>
      </c>
      <c r="G18" s="136">
        <v>270</v>
      </c>
      <c r="H18" s="88">
        <v>6.7907444668008049E-2</v>
      </c>
      <c r="I18" s="136">
        <v>269</v>
      </c>
      <c r="J18" s="88">
        <v>6.285046728971963E-2</v>
      </c>
      <c r="K18" s="136">
        <v>135</v>
      </c>
      <c r="L18" s="88">
        <v>4.9650606840750275E-2</v>
      </c>
      <c r="M18" s="136">
        <v>211</v>
      </c>
      <c r="N18" s="88">
        <v>6.4923076923076917E-2</v>
      </c>
      <c r="O18" s="136">
        <v>71</v>
      </c>
      <c r="P18" s="88">
        <v>5.1636363636363633E-2</v>
      </c>
      <c r="Q18" s="136">
        <v>81</v>
      </c>
      <c r="R18" s="90">
        <v>6.2693498452012386E-2</v>
      </c>
      <c r="S18" s="135">
        <v>2003</v>
      </c>
      <c r="T18" s="109">
        <v>6.4725651134233828E-2</v>
      </c>
      <c r="U18" s="270"/>
    </row>
    <row r="19" spans="2:21" ht="21.95" customHeight="1" x14ac:dyDescent="0.25">
      <c r="B19" s="86" t="s">
        <v>19</v>
      </c>
      <c r="C19" s="135">
        <v>812</v>
      </c>
      <c r="D19" s="88">
        <v>8.1583442178237722E-2</v>
      </c>
      <c r="E19" s="136">
        <v>315</v>
      </c>
      <c r="F19" s="88">
        <v>7.681053401609364E-2</v>
      </c>
      <c r="G19" s="136">
        <v>290</v>
      </c>
      <c r="H19" s="88">
        <v>7.2937625754527169E-2</v>
      </c>
      <c r="I19" s="136">
        <v>292</v>
      </c>
      <c r="J19" s="88">
        <v>6.822429906542056E-2</v>
      </c>
      <c r="K19" s="136">
        <v>179</v>
      </c>
      <c r="L19" s="88">
        <v>6.5833026848105922E-2</v>
      </c>
      <c r="M19" s="136">
        <v>251</v>
      </c>
      <c r="N19" s="88">
        <v>7.7230769230769228E-2</v>
      </c>
      <c r="O19" s="136">
        <v>102</v>
      </c>
      <c r="P19" s="88">
        <v>7.4181818181818182E-2</v>
      </c>
      <c r="Q19" s="136">
        <v>96</v>
      </c>
      <c r="R19" s="90">
        <v>7.4303405572755415E-2</v>
      </c>
      <c r="S19" s="135">
        <v>2337</v>
      </c>
      <c r="T19" s="109">
        <v>7.5518645382278815E-2</v>
      </c>
      <c r="U19" s="270"/>
    </row>
    <row r="20" spans="2:21" ht="21.95" customHeight="1" x14ac:dyDescent="0.25">
      <c r="B20" s="86" t="s">
        <v>20</v>
      </c>
      <c r="C20" s="135">
        <v>996</v>
      </c>
      <c r="D20" s="88">
        <v>0.10007033055360193</v>
      </c>
      <c r="E20" s="136">
        <v>373</v>
      </c>
      <c r="F20" s="88">
        <v>9.0953425993660089E-2</v>
      </c>
      <c r="G20" s="136">
        <v>329</v>
      </c>
      <c r="H20" s="88">
        <v>8.2746478873239437E-2</v>
      </c>
      <c r="I20" s="136">
        <v>375</v>
      </c>
      <c r="J20" s="88">
        <v>8.7616822429906538E-2</v>
      </c>
      <c r="K20" s="136">
        <v>232</v>
      </c>
      <c r="L20" s="88">
        <v>8.5325487311511586E-2</v>
      </c>
      <c r="M20" s="136">
        <v>251</v>
      </c>
      <c r="N20" s="88">
        <v>7.7230769230769228E-2</v>
      </c>
      <c r="O20" s="136">
        <v>127</v>
      </c>
      <c r="P20" s="88">
        <v>9.236363636363637E-2</v>
      </c>
      <c r="Q20" s="136">
        <v>112</v>
      </c>
      <c r="R20" s="90">
        <v>8.6687306501547989E-2</v>
      </c>
      <c r="S20" s="135">
        <v>2795</v>
      </c>
      <c r="T20" s="109">
        <v>9.0318619530795577E-2</v>
      </c>
      <c r="U20" s="270"/>
    </row>
    <row r="21" spans="2:21" ht="21.95" customHeight="1" x14ac:dyDescent="0.25">
      <c r="B21" s="86" t="s">
        <v>21</v>
      </c>
      <c r="C21" s="135">
        <v>840</v>
      </c>
      <c r="D21" s="88">
        <v>8.4396664322314879E-2</v>
      </c>
      <c r="E21" s="136">
        <v>312</v>
      </c>
      <c r="F21" s="88">
        <v>7.6079005120702273E-2</v>
      </c>
      <c r="G21" s="136">
        <v>327</v>
      </c>
      <c r="H21" s="88">
        <v>8.2243460764587523E-2</v>
      </c>
      <c r="I21" s="136">
        <v>317</v>
      </c>
      <c r="J21" s="88">
        <v>7.4065420560747663E-2</v>
      </c>
      <c r="K21" s="136">
        <v>220</v>
      </c>
      <c r="L21" s="88">
        <v>8.0912100036778234E-2</v>
      </c>
      <c r="M21" s="136">
        <v>250</v>
      </c>
      <c r="N21" s="88">
        <v>7.6923076923076927E-2</v>
      </c>
      <c r="O21" s="136">
        <v>93</v>
      </c>
      <c r="P21" s="88">
        <v>6.7636363636363633E-2</v>
      </c>
      <c r="Q21" s="136">
        <v>91</v>
      </c>
      <c r="R21" s="90">
        <v>7.0433436532507734E-2</v>
      </c>
      <c r="S21" s="135">
        <v>2450</v>
      </c>
      <c r="T21" s="109">
        <v>7.9170167388353904E-2</v>
      </c>
      <c r="U21" s="270"/>
    </row>
    <row r="22" spans="2:21" ht="21.95" customHeight="1" x14ac:dyDescent="0.25">
      <c r="B22" s="86" t="s">
        <v>22</v>
      </c>
      <c r="C22" s="135">
        <v>452</v>
      </c>
      <c r="D22" s="88">
        <v>4.5413443182959909E-2</v>
      </c>
      <c r="E22" s="136">
        <v>182</v>
      </c>
      <c r="F22" s="88">
        <v>4.4379419653742987E-2</v>
      </c>
      <c r="G22" s="136">
        <v>167</v>
      </c>
      <c r="H22" s="88">
        <v>4.2002012072434605E-2</v>
      </c>
      <c r="I22" s="136">
        <v>203</v>
      </c>
      <c r="J22" s="88">
        <v>4.7429906542056074E-2</v>
      </c>
      <c r="K22" s="136">
        <v>134</v>
      </c>
      <c r="L22" s="88">
        <v>4.9282824567855828E-2</v>
      </c>
      <c r="M22" s="136">
        <v>127</v>
      </c>
      <c r="N22" s="88">
        <v>3.9076923076923079E-2</v>
      </c>
      <c r="O22" s="136">
        <v>62</v>
      </c>
      <c r="P22" s="88">
        <v>4.5090909090909091E-2</v>
      </c>
      <c r="Q22" s="136">
        <v>50</v>
      </c>
      <c r="R22" s="90">
        <v>3.8699690402476783E-2</v>
      </c>
      <c r="S22" s="135">
        <v>1377</v>
      </c>
      <c r="T22" s="109">
        <v>4.4496865507658502E-2</v>
      </c>
      <c r="U22" s="270"/>
    </row>
    <row r="23" spans="2:21" ht="21.95" customHeight="1" x14ac:dyDescent="0.25">
      <c r="B23" s="86" t="s">
        <v>23</v>
      </c>
      <c r="C23" s="135">
        <v>311</v>
      </c>
      <c r="D23" s="88">
        <v>3.1246860243142771E-2</v>
      </c>
      <c r="E23" s="136">
        <v>112</v>
      </c>
      <c r="F23" s="88">
        <v>2.7310412094611072E-2</v>
      </c>
      <c r="G23" s="136">
        <v>108</v>
      </c>
      <c r="H23" s="88">
        <v>2.716297786720322E-2</v>
      </c>
      <c r="I23" s="136">
        <v>114</v>
      </c>
      <c r="J23" s="88">
        <v>2.6635514018691589E-2</v>
      </c>
      <c r="K23" s="136">
        <v>84</v>
      </c>
      <c r="L23" s="88">
        <v>3.0893710923133505E-2</v>
      </c>
      <c r="M23" s="136">
        <v>102</v>
      </c>
      <c r="N23" s="88">
        <v>3.1384615384615386E-2</v>
      </c>
      <c r="O23" s="136">
        <v>46</v>
      </c>
      <c r="P23" s="88">
        <v>3.3454545454545452E-2</v>
      </c>
      <c r="Q23" s="136">
        <v>41</v>
      </c>
      <c r="R23" s="90">
        <v>3.1733746130030958E-2</v>
      </c>
      <c r="S23" s="135">
        <v>918</v>
      </c>
      <c r="T23" s="109">
        <v>2.9664577005105667E-2</v>
      </c>
      <c r="U23" s="270"/>
    </row>
    <row r="24" spans="2:21" ht="21.95" customHeight="1" x14ac:dyDescent="0.25">
      <c r="B24" s="86" t="s">
        <v>24</v>
      </c>
      <c r="C24" s="135">
        <v>250</v>
      </c>
      <c r="D24" s="88">
        <v>2.511805485783181E-2</v>
      </c>
      <c r="E24" s="136">
        <v>71</v>
      </c>
      <c r="F24" s="88">
        <v>1.7312850524262374E-2</v>
      </c>
      <c r="G24" s="136">
        <v>82</v>
      </c>
      <c r="H24" s="88">
        <v>2.062374245472837E-2</v>
      </c>
      <c r="I24" s="136">
        <v>92</v>
      </c>
      <c r="J24" s="88">
        <v>2.1495327102803739E-2</v>
      </c>
      <c r="K24" s="136">
        <v>77</v>
      </c>
      <c r="L24" s="88">
        <v>2.8319235012872378E-2</v>
      </c>
      <c r="M24" s="136">
        <v>90</v>
      </c>
      <c r="N24" s="88">
        <v>2.7692307692307693E-2</v>
      </c>
      <c r="O24" s="136">
        <v>26</v>
      </c>
      <c r="P24" s="88">
        <v>1.890909090909091E-2</v>
      </c>
      <c r="Q24" s="136">
        <v>23</v>
      </c>
      <c r="R24" s="90">
        <v>1.780185758513932E-2</v>
      </c>
      <c r="S24" s="135">
        <v>711</v>
      </c>
      <c r="T24" s="109">
        <v>2.2975505719640663E-2</v>
      </c>
      <c r="U24" s="270"/>
    </row>
    <row r="25" spans="2:21" ht="21.95" customHeight="1" x14ac:dyDescent="0.25">
      <c r="B25" s="86" t="s">
        <v>25</v>
      </c>
      <c r="C25" s="135">
        <v>185</v>
      </c>
      <c r="D25" s="88">
        <v>1.858736059479554E-2</v>
      </c>
      <c r="E25" s="136">
        <v>85</v>
      </c>
      <c r="F25" s="88">
        <v>2.0726652036088759E-2</v>
      </c>
      <c r="G25" s="136">
        <v>88</v>
      </c>
      <c r="H25" s="88">
        <v>2.2132796780684104E-2</v>
      </c>
      <c r="I25" s="136">
        <v>93</v>
      </c>
      <c r="J25" s="88">
        <v>2.1728971962616823E-2</v>
      </c>
      <c r="K25" s="136">
        <v>60</v>
      </c>
      <c r="L25" s="88">
        <v>2.2066936373666791E-2</v>
      </c>
      <c r="M25" s="136">
        <v>72</v>
      </c>
      <c r="N25" s="88">
        <v>2.2153846153846152E-2</v>
      </c>
      <c r="O25" s="136">
        <v>31</v>
      </c>
      <c r="P25" s="88">
        <v>2.2545454545454546E-2</v>
      </c>
      <c r="Q25" s="136">
        <v>26</v>
      </c>
      <c r="R25" s="90">
        <v>2.0123839009287926E-2</v>
      </c>
      <c r="S25" s="135">
        <v>640</v>
      </c>
      <c r="T25" s="109">
        <v>2.0681186583080203E-2</v>
      </c>
      <c r="U25" s="270"/>
    </row>
    <row r="26" spans="2:21" ht="21.95" customHeight="1" x14ac:dyDescent="0.25">
      <c r="B26" s="86" t="s">
        <v>26</v>
      </c>
      <c r="C26" s="135">
        <v>154</v>
      </c>
      <c r="D26" s="88">
        <v>1.5472721792424395E-2</v>
      </c>
      <c r="E26" s="136">
        <v>60</v>
      </c>
      <c r="F26" s="88">
        <v>1.4630577907827359E-2</v>
      </c>
      <c r="G26" s="136">
        <v>68</v>
      </c>
      <c r="H26" s="88">
        <v>1.7102615694164991E-2</v>
      </c>
      <c r="I26" s="136">
        <v>90</v>
      </c>
      <c r="J26" s="88">
        <v>2.1028037383177569E-2</v>
      </c>
      <c r="K26" s="136">
        <v>46</v>
      </c>
      <c r="L26" s="88">
        <v>1.6917984553144538E-2</v>
      </c>
      <c r="M26" s="136">
        <v>55</v>
      </c>
      <c r="N26" s="88">
        <v>1.6923076923076923E-2</v>
      </c>
      <c r="O26" s="136">
        <v>18</v>
      </c>
      <c r="P26" s="88">
        <v>1.3090909090909091E-2</v>
      </c>
      <c r="Q26" s="136">
        <v>22</v>
      </c>
      <c r="R26" s="90">
        <v>1.7027863777089782E-2</v>
      </c>
      <c r="S26" s="135">
        <v>513</v>
      </c>
      <c r="T26" s="109">
        <v>1.6577263620500226E-2</v>
      </c>
      <c r="U26" s="270"/>
    </row>
    <row r="27" spans="2:21" ht="21.95" customHeight="1" x14ac:dyDescent="0.25">
      <c r="B27" s="86" t="s">
        <v>27</v>
      </c>
      <c r="C27" s="135">
        <v>126</v>
      </c>
      <c r="D27" s="88">
        <v>1.2659499648347231E-2</v>
      </c>
      <c r="E27" s="136">
        <v>57</v>
      </c>
      <c r="F27" s="88">
        <v>1.3899049012435992E-2</v>
      </c>
      <c r="G27" s="136">
        <v>56</v>
      </c>
      <c r="H27" s="88">
        <v>1.4084507042253521E-2</v>
      </c>
      <c r="I27" s="136">
        <v>56</v>
      </c>
      <c r="J27" s="88">
        <v>1.3084112149532711E-2</v>
      </c>
      <c r="K27" s="136">
        <v>37</v>
      </c>
      <c r="L27" s="88">
        <v>1.360794409709452E-2</v>
      </c>
      <c r="M27" s="136">
        <v>39</v>
      </c>
      <c r="N27" s="88">
        <v>1.2E-2</v>
      </c>
      <c r="O27" s="136">
        <v>21</v>
      </c>
      <c r="P27" s="88">
        <v>1.5272727272727273E-2</v>
      </c>
      <c r="Q27" s="136">
        <v>15</v>
      </c>
      <c r="R27" s="90">
        <v>1.1609907120743035E-2</v>
      </c>
      <c r="S27" s="135">
        <v>407</v>
      </c>
      <c r="T27" s="109">
        <v>1.3151942092677567E-2</v>
      </c>
      <c r="U27" s="270"/>
    </row>
    <row r="28" spans="2:21" ht="21.95" customHeight="1" x14ac:dyDescent="0.25">
      <c r="B28" s="86" t="s">
        <v>28</v>
      </c>
      <c r="C28" s="135">
        <v>113</v>
      </c>
      <c r="D28" s="88">
        <v>1.1353360795739977E-2</v>
      </c>
      <c r="E28" s="136">
        <v>58</v>
      </c>
      <c r="F28" s="88">
        <v>1.4142891977566447E-2</v>
      </c>
      <c r="G28" s="136">
        <v>41</v>
      </c>
      <c r="H28" s="88">
        <v>1.0311871227364185E-2</v>
      </c>
      <c r="I28" s="136">
        <v>44</v>
      </c>
      <c r="J28" s="88">
        <v>1.0280373831775701E-2</v>
      </c>
      <c r="K28" s="136">
        <v>35</v>
      </c>
      <c r="L28" s="88">
        <v>1.2872379551305628E-2</v>
      </c>
      <c r="M28" s="136">
        <v>45</v>
      </c>
      <c r="N28" s="88">
        <v>1.3846153846153847E-2</v>
      </c>
      <c r="O28" s="136">
        <v>15</v>
      </c>
      <c r="P28" s="88">
        <v>1.090909090909091E-2</v>
      </c>
      <c r="Q28" s="136">
        <v>14</v>
      </c>
      <c r="R28" s="90">
        <v>1.0835913312693499E-2</v>
      </c>
      <c r="S28" s="135">
        <v>365</v>
      </c>
      <c r="T28" s="109">
        <v>1.1794739223162929E-2</v>
      </c>
      <c r="U28" s="270"/>
    </row>
    <row r="29" spans="2:21" ht="21.95" customHeight="1" x14ac:dyDescent="0.25">
      <c r="B29" s="86" t="s">
        <v>29</v>
      </c>
      <c r="C29" s="135">
        <v>105</v>
      </c>
      <c r="D29" s="88">
        <v>1.054958304028936E-2</v>
      </c>
      <c r="E29" s="136">
        <v>36</v>
      </c>
      <c r="F29" s="88">
        <v>8.778346744696415E-3</v>
      </c>
      <c r="G29" s="136">
        <v>49</v>
      </c>
      <c r="H29" s="88">
        <v>1.232394366197183E-2</v>
      </c>
      <c r="I29" s="136">
        <v>44</v>
      </c>
      <c r="J29" s="88">
        <v>1.0280373831775701E-2</v>
      </c>
      <c r="K29" s="136">
        <v>29</v>
      </c>
      <c r="L29" s="88">
        <v>1.0665685913938948E-2</v>
      </c>
      <c r="M29" s="136">
        <v>29</v>
      </c>
      <c r="N29" s="88">
        <v>8.9230769230769225E-3</v>
      </c>
      <c r="O29" s="136">
        <v>12</v>
      </c>
      <c r="P29" s="88">
        <v>8.7272727272727276E-3</v>
      </c>
      <c r="Q29" s="136">
        <v>12</v>
      </c>
      <c r="R29" s="90">
        <v>9.2879256965944269E-3</v>
      </c>
      <c r="S29" s="135">
        <v>316</v>
      </c>
      <c r="T29" s="109">
        <v>1.0211335875395851E-2</v>
      </c>
      <c r="U29" s="270"/>
    </row>
    <row r="30" spans="2:21" ht="21.95" customHeight="1" thickBot="1" x14ac:dyDescent="0.3">
      <c r="B30" s="86" t="s">
        <v>30</v>
      </c>
      <c r="C30" s="135">
        <v>183</v>
      </c>
      <c r="D30" s="88">
        <v>1.8386416155932884E-2</v>
      </c>
      <c r="E30" s="136">
        <v>52</v>
      </c>
      <c r="F30" s="88">
        <v>1.2679834186783711E-2</v>
      </c>
      <c r="G30" s="136">
        <v>40</v>
      </c>
      <c r="H30" s="88">
        <v>1.0060362173038229E-2</v>
      </c>
      <c r="I30" s="136">
        <v>57</v>
      </c>
      <c r="J30" s="88">
        <v>1.3317757009345794E-2</v>
      </c>
      <c r="K30" s="136">
        <v>31</v>
      </c>
      <c r="L30" s="88">
        <v>1.1401250459727841E-2</v>
      </c>
      <c r="M30" s="136">
        <v>43</v>
      </c>
      <c r="N30" s="88">
        <v>1.323076923076923E-2</v>
      </c>
      <c r="O30" s="136">
        <v>29</v>
      </c>
      <c r="P30" s="88">
        <v>2.1090909090909091E-2</v>
      </c>
      <c r="Q30" s="136">
        <v>30</v>
      </c>
      <c r="R30" s="90">
        <v>2.3219814241486069E-2</v>
      </c>
      <c r="S30" s="135">
        <v>465</v>
      </c>
      <c r="T30" s="109">
        <v>1.5026174626769211E-2</v>
      </c>
      <c r="U30" s="270"/>
    </row>
    <row r="31" spans="2:21" ht="21.95" customHeight="1" thickTop="1" thickBot="1" x14ac:dyDescent="0.3">
      <c r="B31" s="97" t="s">
        <v>31</v>
      </c>
      <c r="C31" s="142">
        <v>9953</v>
      </c>
      <c r="D31" s="99">
        <v>1.0000000000000002</v>
      </c>
      <c r="E31" s="143">
        <v>4101</v>
      </c>
      <c r="F31" s="99">
        <v>1.0000000000000002</v>
      </c>
      <c r="G31" s="143">
        <v>3976</v>
      </c>
      <c r="H31" s="99">
        <v>1.0000000000000004</v>
      </c>
      <c r="I31" s="143">
        <v>4280</v>
      </c>
      <c r="J31" s="99">
        <v>1.0000000000000002</v>
      </c>
      <c r="K31" s="143">
        <v>2719</v>
      </c>
      <c r="L31" s="99">
        <v>0.99999999999999978</v>
      </c>
      <c r="M31" s="143">
        <v>3250</v>
      </c>
      <c r="N31" s="99">
        <v>1</v>
      </c>
      <c r="O31" s="143">
        <v>1375</v>
      </c>
      <c r="P31" s="99">
        <v>0.99999999999999978</v>
      </c>
      <c r="Q31" s="143">
        <v>1292</v>
      </c>
      <c r="R31" s="101">
        <v>1</v>
      </c>
      <c r="S31" s="142">
        <v>30946</v>
      </c>
      <c r="T31" s="110">
        <v>1</v>
      </c>
      <c r="U31" s="270"/>
    </row>
    <row r="32" spans="2:21" ht="21.95" customHeight="1" thickTop="1" thickBot="1" x14ac:dyDescent="0.3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2:20" ht="21.95" customHeight="1" thickTop="1" x14ac:dyDescent="0.25">
      <c r="B33" s="114" t="s">
        <v>217</v>
      </c>
      <c r="C33" s="155"/>
      <c r="D33" s="116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56"/>
      <c r="T33" s="117"/>
    </row>
    <row r="34" spans="2:20" ht="21.95" customHeight="1" thickBot="1" x14ac:dyDescent="0.3">
      <c r="B34" s="119" t="s">
        <v>53</v>
      </c>
      <c r="C34" s="157"/>
      <c r="D34" s="121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2:20" ht="15.75" thickTop="1" x14ac:dyDescent="0.25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2:20" x14ac:dyDescent="0.25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2:20" x14ac:dyDescent="0.2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</row>
    <row r="38" spans="2:20" x14ac:dyDescent="0.25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</row>
    <row r="39" spans="2:20" x14ac:dyDescent="0.25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</row>
    <row r="40" spans="2:20" x14ac:dyDescent="0.25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</row>
    <row r="41" spans="2:20" x14ac:dyDescent="0.25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</row>
    <row r="42" spans="2:20" x14ac:dyDescent="0.2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</row>
    <row r="43" spans="2:20" x14ac:dyDescent="0.25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</row>
    <row r="44" spans="2:20" x14ac:dyDescent="0.25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</row>
    <row r="45" spans="2:20" x14ac:dyDescent="0.25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</row>
    <row r="46" spans="2:20" x14ac:dyDescent="0.25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</row>
    <row r="47" spans="2:20" x14ac:dyDescent="0.25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</row>
    <row r="48" spans="2:20" x14ac:dyDescent="0.25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</row>
    <row r="49" spans="2:20" x14ac:dyDescent="0.25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</row>
    <row r="50" spans="2:20" x14ac:dyDescent="0.25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</row>
    <row r="51" spans="2:20" x14ac:dyDescent="0.25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</row>
    <row r="52" spans="2:20" x14ac:dyDescent="0.25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</row>
    <row r="53" spans="2:20" x14ac:dyDescent="0.25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</row>
    <row r="54" spans="2:20" x14ac:dyDescent="0.25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</row>
    <row r="55" spans="2:20" x14ac:dyDescent="0.25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</row>
    <row r="56" spans="2:20" x14ac:dyDescent="0.25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</row>
    <row r="57" spans="2:20" x14ac:dyDescent="0.2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</row>
    <row r="58" spans="2:20" x14ac:dyDescent="0.2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</row>
    <row r="59" spans="2:20" x14ac:dyDescent="0.2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</row>
    <row r="60" spans="2:20" x14ac:dyDescent="0.2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</row>
    <row r="61" spans="2:20" x14ac:dyDescent="0.2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</row>
    <row r="62" spans="2:20" x14ac:dyDescent="0.2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</row>
    <row r="63" spans="2:20" x14ac:dyDescent="0.2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</row>
    <row r="64" spans="2:20" x14ac:dyDescent="0.2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</row>
    <row r="65" spans="2:20" x14ac:dyDescent="0.2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</row>
    <row r="66" spans="2:20" x14ac:dyDescent="0.2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</row>
    <row r="67" spans="2:20" x14ac:dyDescent="0.2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</row>
    <row r="68" spans="2:20" x14ac:dyDescent="0.2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</row>
    <row r="69" spans="2:20" x14ac:dyDescent="0.2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</row>
    <row r="70" spans="2:20" x14ac:dyDescent="0.2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</row>
    <row r="71" spans="2:20" x14ac:dyDescent="0.2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</row>
    <row r="72" spans="2:20" x14ac:dyDescent="0.2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</row>
    <row r="73" spans="2:20" x14ac:dyDescent="0.2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</row>
    <row r="74" spans="2:20" x14ac:dyDescent="0.2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</row>
    <row r="75" spans="2:20" x14ac:dyDescent="0.2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</row>
    <row r="76" spans="2:20" x14ac:dyDescent="0.2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</row>
    <row r="77" spans="2:20" x14ac:dyDescent="0.2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</row>
    <row r="78" spans="2:20" x14ac:dyDescent="0.2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</row>
    <row r="79" spans="2:20" x14ac:dyDescent="0.2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</row>
    <row r="80" spans="2:20" x14ac:dyDescent="0.2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</row>
    <row r="81" spans="2:20" x14ac:dyDescent="0.2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</row>
    <row r="82" spans="2:20" x14ac:dyDescent="0.2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</row>
    <row r="83" spans="2:20" x14ac:dyDescent="0.2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</row>
    <row r="84" spans="2:20" x14ac:dyDescent="0.2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</row>
    <row r="85" spans="2:20" x14ac:dyDescent="0.2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</row>
    <row r="86" spans="2:20" x14ac:dyDescent="0.2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</row>
    <row r="87" spans="2:20" x14ac:dyDescent="0.2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</row>
    <row r="88" spans="2:20" x14ac:dyDescent="0.2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</row>
    <row r="89" spans="2:20" x14ac:dyDescent="0.2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</row>
    <row r="90" spans="2:20" x14ac:dyDescent="0.2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</row>
    <row r="91" spans="2:20" x14ac:dyDescent="0.2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</row>
    <row r="92" spans="2:20" x14ac:dyDescent="0.2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</row>
    <row r="93" spans="2:20" x14ac:dyDescent="0.2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</row>
    <row r="94" spans="2:20" x14ac:dyDescent="0.2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</row>
    <row r="95" spans="2:20" x14ac:dyDescent="0.25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</row>
    <row r="96" spans="2:20" x14ac:dyDescent="0.25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</row>
    <row r="97" spans="2:20" x14ac:dyDescent="0.25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</row>
    <row r="98" spans="2:20" x14ac:dyDescent="0.25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</row>
    <row r="99" spans="2:20" x14ac:dyDescent="0.25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</row>
    <row r="100" spans="2:20" x14ac:dyDescent="0.25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</row>
    <row r="101" spans="2:20" x14ac:dyDescent="0.25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</row>
    <row r="102" spans="2:20" x14ac:dyDescent="0.25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</row>
    <row r="103" spans="2:20" x14ac:dyDescent="0.25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</row>
    <row r="104" spans="2:20" x14ac:dyDescent="0.25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</row>
    <row r="105" spans="2:20" x14ac:dyDescent="0.25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</row>
    <row r="106" spans="2:20" x14ac:dyDescent="0.25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</row>
    <row r="107" spans="2:20" x14ac:dyDescent="0.25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</row>
    <row r="108" spans="2:20" x14ac:dyDescent="0.25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</row>
    <row r="109" spans="2:20" x14ac:dyDescent="0.25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</row>
    <row r="110" spans="2:20" x14ac:dyDescent="0.25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</row>
    <row r="111" spans="2:20" x14ac:dyDescent="0.25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</row>
    <row r="112" spans="2:20" x14ac:dyDescent="0.25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</row>
    <row r="113" spans="2:20" x14ac:dyDescent="0.25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</row>
    <row r="114" spans="2:20" x14ac:dyDescent="0.25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</row>
    <row r="115" spans="2:20" x14ac:dyDescent="0.25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</row>
    <row r="116" spans="2:20" x14ac:dyDescent="0.25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2:20" x14ac:dyDescent="0.25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</row>
    <row r="118" spans="2:20" x14ac:dyDescent="0.25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</row>
    <row r="119" spans="2:20" x14ac:dyDescent="0.25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</row>
    <row r="120" spans="2:20" x14ac:dyDescent="0.25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</row>
    <row r="121" spans="2:20" x14ac:dyDescent="0.25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</row>
    <row r="122" spans="2:20" x14ac:dyDescent="0.25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</row>
    <row r="123" spans="2:20" x14ac:dyDescent="0.25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</row>
    <row r="124" spans="2:20" x14ac:dyDescent="0.25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</row>
    <row r="125" spans="2:20" x14ac:dyDescent="0.25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</row>
    <row r="126" spans="2:20" x14ac:dyDescent="0.25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</row>
    <row r="127" spans="2:20" x14ac:dyDescent="0.25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</row>
    <row r="128" spans="2:20" x14ac:dyDescent="0.25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</row>
    <row r="129" spans="2:20" x14ac:dyDescent="0.25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</row>
    <row r="130" spans="2:20" x14ac:dyDescent="0.25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</row>
    <row r="131" spans="2:20" x14ac:dyDescent="0.25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</row>
    <row r="132" spans="2:20" x14ac:dyDescent="0.25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</row>
    <row r="133" spans="2:20" x14ac:dyDescent="0.25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</row>
    <row r="134" spans="2:20" x14ac:dyDescent="0.25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</row>
    <row r="135" spans="2:20" x14ac:dyDescent="0.25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</row>
    <row r="136" spans="2:20" x14ac:dyDescent="0.25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</row>
    <row r="137" spans="2:20" x14ac:dyDescent="0.25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</row>
    <row r="138" spans="2:20" x14ac:dyDescent="0.25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</row>
    <row r="139" spans="2:20" x14ac:dyDescent="0.25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</row>
    <row r="140" spans="2:20" x14ac:dyDescent="0.25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</row>
    <row r="141" spans="2:20" x14ac:dyDescent="0.25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</row>
    <row r="142" spans="2:20" x14ac:dyDescent="0.25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</row>
    <row r="143" spans="2:20" x14ac:dyDescent="0.25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</row>
    <row r="144" spans="2:20" x14ac:dyDescent="0.25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</row>
    <row r="145" spans="2:20" x14ac:dyDescent="0.25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</row>
    <row r="146" spans="2:20" x14ac:dyDescent="0.25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</row>
    <row r="147" spans="2:20" x14ac:dyDescent="0.25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</row>
    <row r="148" spans="2:20" x14ac:dyDescent="0.25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</row>
    <row r="149" spans="2:20" x14ac:dyDescent="0.25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</row>
    <row r="150" spans="2:20" x14ac:dyDescent="0.25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</row>
    <row r="151" spans="2:20" x14ac:dyDescent="0.25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</row>
    <row r="152" spans="2:20" x14ac:dyDescent="0.25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</row>
    <row r="153" spans="2:20" x14ac:dyDescent="0.25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</row>
    <row r="154" spans="2:20" x14ac:dyDescent="0.25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</row>
    <row r="155" spans="2:20" x14ac:dyDescent="0.25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</row>
    <row r="156" spans="2:20" x14ac:dyDescent="0.25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</row>
    <row r="157" spans="2:20" x14ac:dyDescent="0.25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</row>
    <row r="158" spans="2:20" x14ac:dyDescent="0.25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</row>
    <row r="159" spans="2:20" x14ac:dyDescent="0.25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</row>
    <row r="160" spans="2:20" x14ac:dyDescent="0.25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</row>
    <row r="161" spans="2:20" x14ac:dyDescent="0.25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</row>
    <row r="162" spans="2:20" x14ac:dyDescent="0.25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</row>
    <row r="163" spans="2:20" x14ac:dyDescent="0.25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</row>
    <row r="164" spans="2:20" x14ac:dyDescent="0.25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</row>
    <row r="165" spans="2:20" x14ac:dyDescent="0.25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</row>
    <row r="166" spans="2:20" x14ac:dyDescent="0.25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</row>
    <row r="167" spans="2:20" x14ac:dyDescent="0.25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</row>
    <row r="168" spans="2:20" x14ac:dyDescent="0.25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</row>
    <row r="169" spans="2:20" x14ac:dyDescent="0.25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</row>
    <row r="170" spans="2:20" x14ac:dyDescent="0.25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</row>
    <row r="171" spans="2:20" x14ac:dyDescent="0.25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</row>
    <row r="172" spans="2:20" x14ac:dyDescent="0.25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</row>
    <row r="173" spans="2:20" x14ac:dyDescent="0.25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</row>
    <row r="174" spans="2:20" x14ac:dyDescent="0.25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</row>
    <row r="175" spans="2:20" x14ac:dyDescent="0.25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</row>
    <row r="176" spans="2:20" x14ac:dyDescent="0.25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</row>
    <row r="177" spans="2:20" x14ac:dyDescent="0.25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</row>
    <row r="178" spans="2:20" x14ac:dyDescent="0.25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</row>
    <row r="179" spans="2:20" x14ac:dyDescent="0.25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</row>
    <row r="180" spans="2:20" x14ac:dyDescent="0.25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</row>
    <row r="181" spans="2:20" x14ac:dyDescent="0.25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</row>
    <row r="182" spans="2:20" x14ac:dyDescent="0.25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</row>
    <row r="183" spans="2:20" x14ac:dyDescent="0.25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</row>
    <row r="184" spans="2:20" x14ac:dyDescent="0.25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</row>
    <row r="185" spans="2:20" x14ac:dyDescent="0.25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</row>
    <row r="186" spans="2:20" x14ac:dyDescent="0.25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</row>
    <row r="187" spans="2:20" x14ac:dyDescent="0.25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</row>
    <row r="188" spans="2:20" x14ac:dyDescent="0.25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</row>
    <row r="189" spans="2:20" x14ac:dyDescent="0.25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</row>
    <row r="190" spans="2:20" x14ac:dyDescent="0.25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</row>
    <row r="191" spans="2:20" x14ac:dyDescent="0.25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</row>
    <row r="192" spans="2:20" x14ac:dyDescent="0.25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</row>
    <row r="193" spans="2:20" x14ac:dyDescent="0.25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</row>
    <row r="194" spans="2:20" x14ac:dyDescent="0.25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</row>
    <row r="195" spans="2:20" x14ac:dyDescent="0.25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</row>
    <row r="196" spans="2:20" x14ac:dyDescent="0.25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</row>
    <row r="197" spans="2:20" x14ac:dyDescent="0.25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</row>
    <row r="198" spans="2:20" x14ac:dyDescent="0.25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</row>
    <row r="199" spans="2:20" x14ac:dyDescent="0.25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</row>
    <row r="200" spans="2:20" x14ac:dyDescent="0.25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</row>
    <row r="201" spans="2:20" x14ac:dyDescent="0.25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</row>
    <row r="202" spans="2:20" x14ac:dyDescent="0.25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</row>
    <row r="203" spans="2:20" x14ac:dyDescent="0.25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</row>
    <row r="204" spans="2:20" x14ac:dyDescent="0.25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</row>
    <row r="205" spans="2:20" x14ac:dyDescent="0.25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</row>
    <row r="206" spans="2:20" x14ac:dyDescent="0.25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</row>
    <row r="207" spans="2:20" x14ac:dyDescent="0.25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</row>
    <row r="208" spans="2:20" x14ac:dyDescent="0.25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</row>
    <row r="209" spans="2:20" x14ac:dyDescent="0.25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</row>
    <row r="210" spans="2:20" x14ac:dyDescent="0.25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</row>
    <row r="211" spans="2:20" x14ac:dyDescent="0.25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</row>
    <row r="212" spans="2:20" x14ac:dyDescent="0.25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</row>
    <row r="213" spans="2:20" x14ac:dyDescent="0.25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</row>
    <row r="214" spans="2:20" x14ac:dyDescent="0.25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2:20" x14ac:dyDescent="0.25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</row>
    <row r="216" spans="2:20" x14ac:dyDescent="0.25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</row>
    <row r="217" spans="2:20" x14ac:dyDescent="0.25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</row>
    <row r="218" spans="2:20" x14ac:dyDescent="0.25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</row>
    <row r="219" spans="2:20" x14ac:dyDescent="0.25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</row>
    <row r="220" spans="2:20" x14ac:dyDescent="0.25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</row>
    <row r="221" spans="2:20" x14ac:dyDescent="0.25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</row>
    <row r="222" spans="2:20" x14ac:dyDescent="0.25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</row>
    <row r="223" spans="2:20" x14ac:dyDescent="0.25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</row>
    <row r="224" spans="2:20" x14ac:dyDescent="0.25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2:20" x14ac:dyDescent="0.25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</row>
    <row r="226" spans="2:20" x14ac:dyDescent="0.25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</row>
    <row r="227" spans="2:20" x14ac:dyDescent="0.25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</row>
    <row r="228" spans="2:20" x14ac:dyDescent="0.25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</row>
    <row r="229" spans="2:20" x14ac:dyDescent="0.25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</row>
    <row r="230" spans="2:20" x14ac:dyDescent="0.25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1" spans="2:20" x14ac:dyDescent="0.25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</row>
    <row r="232" spans="2:20" x14ac:dyDescent="0.25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</row>
    <row r="233" spans="2:20" x14ac:dyDescent="0.25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</row>
    <row r="234" spans="2:20" x14ac:dyDescent="0.25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</row>
    <row r="235" spans="2:20" x14ac:dyDescent="0.25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</row>
    <row r="236" spans="2:20" x14ac:dyDescent="0.25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</row>
    <row r="237" spans="2:20" x14ac:dyDescent="0.25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</row>
    <row r="238" spans="2:20" x14ac:dyDescent="0.25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</row>
    <row r="239" spans="2:20" x14ac:dyDescent="0.25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</row>
    <row r="240" spans="2:20" x14ac:dyDescent="0.25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</row>
    <row r="241" spans="2:20" x14ac:dyDescent="0.25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</row>
    <row r="242" spans="2:20" x14ac:dyDescent="0.25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</row>
    <row r="243" spans="2:20" x14ac:dyDescent="0.25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</row>
    <row r="244" spans="2:20" x14ac:dyDescent="0.25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</row>
    <row r="245" spans="2:20" x14ac:dyDescent="0.25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</row>
    <row r="246" spans="2:20" x14ac:dyDescent="0.25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</row>
    <row r="247" spans="2:20" x14ac:dyDescent="0.25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</row>
    <row r="248" spans="2:20" x14ac:dyDescent="0.25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</row>
    <row r="249" spans="2:20" x14ac:dyDescent="0.25"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</row>
    <row r="250" spans="2:20" x14ac:dyDescent="0.25"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</row>
    <row r="251" spans="2:20" x14ac:dyDescent="0.25"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</row>
    <row r="252" spans="2:20" x14ac:dyDescent="0.25"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</row>
    <row r="253" spans="2:20" x14ac:dyDescent="0.25"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</row>
    <row r="254" spans="2:20" x14ac:dyDescent="0.25"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</row>
    <row r="255" spans="2:20" x14ac:dyDescent="0.25"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</row>
    <row r="256" spans="2:20" x14ac:dyDescent="0.25"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</row>
    <row r="257" spans="2:20" x14ac:dyDescent="0.25"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</row>
    <row r="258" spans="2:20" x14ac:dyDescent="0.25"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</row>
    <row r="259" spans="2:20" x14ac:dyDescent="0.25"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</row>
    <row r="260" spans="2:20" x14ac:dyDescent="0.25"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</row>
    <row r="261" spans="2:20" x14ac:dyDescent="0.25"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</row>
    <row r="262" spans="2:20" x14ac:dyDescent="0.25"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</row>
    <row r="263" spans="2:20" x14ac:dyDescent="0.25"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</row>
    <row r="264" spans="2:20" x14ac:dyDescent="0.25"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</row>
    <row r="265" spans="2:20" x14ac:dyDescent="0.25"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</row>
    <row r="266" spans="2:20" x14ac:dyDescent="0.25"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</row>
    <row r="267" spans="2:20" x14ac:dyDescent="0.25"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</row>
    <row r="268" spans="2:20" x14ac:dyDescent="0.25"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</row>
    <row r="269" spans="2:20" x14ac:dyDescent="0.25"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</row>
    <row r="270" spans="2:20" x14ac:dyDescent="0.25"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</row>
    <row r="271" spans="2:20" x14ac:dyDescent="0.25"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</row>
    <row r="272" spans="2:20" x14ac:dyDescent="0.25"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</row>
    <row r="273" spans="2:20" x14ac:dyDescent="0.25"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</row>
    <row r="274" spans="2:20" x14ac:dyDescent="0.25"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</row>
    <row r="275" spans="2:20" x14ac:dyDescent="0.25"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</row>
    <row r="276" spans="2:20" x14ac:dyDescent="0.25"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</row>
    <row r="277" spans="2:20" x14ac:dyDescent="0.25"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</row>
    <row r="278" spans="2:20" x14ac:dyDescent="0.25"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</row>
    <row r="279" spans="2:20" x14ac:dyDescent="0.25"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</row>
    <row r="280" spans="2:20" x14ac:dyDescent="0.25"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</row>
    <row r="281" spans="2:20" x14ac:dyDescent="0.25"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</row>
    <row r="282" spans="2:20" x14ac:dyDescent="0.25"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</row>
    <row r="283" spans="2:20" x14ac:dyDescent="0.25"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</row>
    <row r="284" spans="2:20" x14ac:dyDescent="0.25"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</row>
    <row r="285" spans="2:20" x14ac:dyDescent="0.25"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</row>
    <row r="286" spans="2:20" x14ac:dyDescent="0.25"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</row>
    <row r="287" spans="2:20" x14ac:dyDescent="0.25"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</row>
    <row r="288" spans="2:20" x14ac:dyDescent="0.25"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</row>
    <row r="289" spans="2:20" x14ac:dyDescent="0.25"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</row>
    <row r="290" spans="2:20" x14ac:dyDescent="0.25"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</row>
    <row r="291" spans="2:20" x14ac:dyDescent="0.25"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</row>
    <row r="292" spans="2:20" x14ac:dyDescent="0.25"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</row>
    <row r="293" spans="2:20" x14ac:dyDescent="0.25"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</row>
    <row r="294" spans="2:20" x14ac:dyDescent="0.25"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</row>
    <row r="295" spans="2:20" x14ac:dyDescent="0.25"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</row>
    <row r="296" spans="2:20" x14ac:dyDescent="0.25"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</row>
    <row r="297" spans="2:20" x14ac:dyDescent="0.25"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</row>
    <row r="298" spans="2:20" x14ac:dyDescent="0.25"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</row>
    <row r="299" spans="2:20" x14ac:dyDescent="0.25"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</row>
    <row r="300" spans="2:20" x14ac:dyDescent="0.25"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</row>
    <row r="301" spans="2:20" x14ac:dyDescent="0.25"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</row>
    <row r="302" spans="2:20" x14ac:dyDescent="0.25"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</row>
    <row r="303" spans="2:20" x14ac:dyDescent="0.25"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</row>
    <row r="304" spans="2:20" x14ac:dyDescent="0.25"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</row>
    <row r="305" spans="2:20" x14ac:dyDescent="0.25"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</row>
    <row r="306" spans="2:20" x14ac:dyDescent="0.25"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</row>
    <row r="307" spans="2:20" x14ac:dyDescent="0.25"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</row>
    <row r="308" spans="2:20" x14ac:dyDescent="0.25"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</row>
    <row r="309" spans="2:20" x14ac:dyDescent="0.25"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</row>
    <row r="310" spans="2:20" x14ac:dyDescent="0.25"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</row>
    <row r="311" spans="2:20" x14ac:dyDescent="0.25"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</row>
    <row r="312" spans="2:20" x14ac:dyDescent="0.25"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</row>
    <row r="313" spans="2:20" x14ac:dyDescent="0.25"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</row>
    <row r="314" spans="2:20" x14ac:dyDescent="0.25"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</row>
    <row r="315" spans="2:20" x14ac:dyDescent="0.25"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</row>
    <row r="316" spans="2:20" x14ac:dyDescent="0.25"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</row>
    <row r="317" spans="2:20" x14ac:dyDescent="0.25"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</row>
    <row r="318" spans="2:20" x14ac:dyDescent="0.25"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</row>
    <row r="319" spans="2:20" x14ac:dyDescent="0.25"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</row>
    <row r="320" spans="2:20" x14ac:dyDescent="0.25"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</row>
    <row r="321" spans="2:20" x14ac:dyDescent="0.25"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</row>
    <row r="322" spans="2:20" x14ac:dyDescent="0.25"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</row>
    <row r="323" spans="2:20" x14ac:dyDescent="0.25"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</row>
    <row r="324" spans="2:20" x14ac:dyDescent="0.25"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</row>
    <row r="325" spans="2:20" x14ac:dyDescent="0.25"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</row>
    <row r="326" spans="2:20" x14ac:dyDescent="0.25"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</row>
    <row r="327" spans="2:20" x14ac:dyDescent="0.25"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</row>
    <row r="328" spans="2:20" x14ac:dyDescent="0.25"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</row>
    <row r="329" spans="2:20" x14ac:dyDescent="0.25"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</row>
    <row r="330" spans="2:20" x14ac:dyDescent="0.25"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</row>
    <row r="331" spans="2:20" x14ac:dyDescent="0.25"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</row>
    <row r="332" spans="2:20" x14ac:dyDescent="0.25"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</row>
    <row r="333" spans="2:20" x14ac:dyDescent="0.25"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</row>
  </sheetData>
  <mergeCells count="12">
    <mergeCell ref="B2:T2"/>
    <mergeCell ref="B3:B5"/>
    <mergeCell ref="C4:D4"/>
    <mergeCell ref="E4:F4"/>
    <mergeCell ref="G4:H4"/>
    <mergeCell ref="I4:J4"/>
    <mergeCell ref="K4:L4"/>
    <mergeCell ref="C3:R3"/>
    <mergeCell ref="S3:T4"/>
    <mergeCell ref="M4:N4"/>
    <mergeCell ref="O4:P4"/>
    <mergeCell ref="Q4:R4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>
    <tabColor rgb="FFFF0000"/>
    <pageSetUpPr fitToPage="1"/>
  </sheetPr>
  <dimension ref="A1:V31"/>
  <sheetViews>
    <sheetView topLeftCell="L1" workbookViewId="0">
      <selection activeCell="U5" activeCellId="9" sqref="C5 E5 G5 I5 K5 M5 O5 Q5 S5 U5"/>
    </sheetView>
  </sheetViews>
  <sheetFormatPr defaultColWidth="11.42578125" defaultRowHeight="15" x14ac:dyDescent="0.25"/>
  <cols>
    <col min="1" max="1" width="10.7109375" style="63" customWidth="1"/>
    <col min="2" max="21" width="10.28515625" style="63" customWidth="1"/>
    <col min="22" max="16384" width="11.42578125" style="63"/>
  </cols>
  <sheetData>
    <row r="1" spans="1:22" ht="25.15" customHeight="1" thickTop="1" thickBot="1" x14ac:dyDescent="0.3">
      <c r="A1" s="340" t="s">
        <v>119</v>
      </c>
      <c r="B1" s="341"/>
      <c r="C1" s="341"/>
      <c r="D1" s="341"/>
      <c r="E1" s="341"/>
      <c r="F1" s="341"/>
      <c r="G1" s="341"/>
      <c r="H1" s="341"/>
      <c r="I1" s="341"/>
      <c r="J1" s="341"/>
      <c r="K1" s="342"/>
      <c r="L1" s="343"/>
      <c r="M1" s="343"/>
      <c r="N1" s="343"/>
      <c r="O1" s="343"/>
      <c r="P1" s="343"/>
      <c r="Q1" s="343"/>
      <c r="R1" s="343"/>
      <c r="S1" s="343"/>
      <c r="T1" s="343"/>
      <c r="U1" s="344"/>
    </row>
    <row r="2" spans="1:22" ht="25.15" customHeight="1" thickTop="1" thickBot="1" x14ac:dyDescent="0.3">
      <c r="A2" s="345" t="s">
        <v>3</v>
      </c>
      <c r="B2" s="348" t="s">
        <v>54</v>
      </c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50"/>
    </row>
    <row r="3" spans="1:22" ht="25.15" customHeight="1" x14ac:dyDescent="0.25">
      <c r="A3" s="346"/>
      <c r="B3" s="351">
        <v>0</v>
      </c>
      <c r="C3" s="352"/>
      <c r="D3" s="338" t="s">
        <v>55</v>
      </c>
      <c r="E3" s="339"/>
      <c r="F3" s="353" t="s">
        <v>56</v>
      </c>
      <c r="G3" s="352"/>
      <c r="H3" s="338" t="s">
        <v>57</v>
      </c>
      <c r="I3" s="339"/>
      <c r="J3" s="353" t="s">
        <v>58</v>
      </c>
      <c r="K3" s="352"/>
      <c r="L3" s="338" t="s">
        <v>59</v>
      </c>
      <c r="M3" s="339"/>
      <c r="N3" s="353" t="s">
        <v>60</v>
      </c>
      <c r="O3" s="352"/>
      <c r="P3" s="338" t="s">
        <v>61</v>
      </c>
      <c r="Q3" s="339"/>
      <c r="R3" s="338" t="s">
        <v>34</v>
      </c>
      <c r="S3" s="339"/>
      <c r="T3" s="338" t="s">
        <v>52</v>
      </c>
      <c r="U3" s="339"/>
    </row>
    <row r="4" spans="1:22" ht="25.15" customHeight="1" thickBot="1" x14ac:dyDescent="0.3">
      <c r="A4" s="347"/>
      <c r="B4" s="9" t="s">
        <v>4</v>
      </c>
      <c r="C4" s="10" t="s">
        <v>5</v>
      </c>
      <c r="D4" s="9" t="s">
        <v>4</v>
      </c>
      <c r="E4" s="11" t="s">
        <v>5</v>
      </c>
      <c r="F4" s="12" t="s">
        <v>4</v>
      </c>
      <c r="G4" s="10" t="s">
        <v>5</v>
      </c>
      <c r="H4" s="9" t="s">
        <v>4</v>
      </c>
      <c r="I4" s="11" t="s">
        <v>5</v>
      </c>
      <c r="J4" s="12" t="s">
        <v>4</v>
      </c>
      <c r="K4" s="10" t="s">
        <v>5</v>
      </c>
      <c r="L4" s="9" t="s">
        <v>4</v>
      </c>
      <c r="M4" s="11" t="s">
        <v>5</v>
      </c>
      <c r="N4" s="12" t="s">
        <v>4</v>
      </c>
      <c r="O4" s="10" t="s">
        <v>5</v>
      </c>
      <c r="P4" s="9" t="s">
        <v>4</v>
      </c>
      <c r="Q4" s="11" t="s">
        <v>5</v>
      </c>
      <c r="R4" s="9" t="s">
        <v>4</v>
      </c>
      <c r="S4" s="11" t="s">
        <v>5</v>
      </c>
      <c r="T4" s="9" t="s">
        <v>4</v>
      </c>
      <c r="U4" s="11" t="s">
        <v>5</v>
      </c>
    </row>
    <row r="5" spans="1:22" x14ac:dyDescent="0.25">
      <c r="A5" s="13" t="s">
        <v>6</v>
      </c>
      <c r="B5" s="24">
        <f>VLOOKUP(V5,[1]Sheet1!$A$217:$U$242,2,FALSE)</f>
        <v>281</v>
      </c>
      <c r="C5" s="14">
        <f>VLOOKUP(V5,[1]Sheet1!$A$217:$U$242,3,FALSE)/100</f>
        <v>9.4096373438703404E-3</v>
      </c>
      <c r="D5" s="24">
        <f>VLOOKUP(V5,[1]Sheet1!$A$217:$U$242,4,FALSE)</f>
        <v>281</v>
      </c>
      <c r="E5" s="15">
        <f>VLOOKUP(V5,[1]Sheet1!$A$217:$U$242,5,FALSE)/100</f>
        <v>9.4096373438703404E-3</v>
      </c>
      <c r="F5" s="26" t="e">
        <f>VLOOKUP(V5,[1]Sheet1!$A$217:$U$242,6,FALSE)</f>
        <v>#REF!</v>
      </c>
      <c r="G5" s="14" t="e">
        <f>VLOOKUP(V5,[1]Sheet1!$A$217:$U$242,7,FALSE)/100</f>
        <v>#REF!</v>
      </c>
      <c r="H5" s="24" t="e">
        <f>VLOOKUP(V5,[1]Sheet1!$A$217:$U$242,8,FALSE)</f>
        <v>#REF!</v>
      </c>
      <c r="I5" s="15" t="e">
        <f>VLOOKUP(V5,[1]Sheet1!$A$217:$U$242,9,FALSE)/100</f>
        <v>#REF!</v>
      </c>
      <c r="J5" s="26" t="e">
        <f>VLOOKUP(V5,[1]Sheet1!$A$217:$U$242,10,FALSE)</f>
        <v>#REF!</v>
      </c>
      <c r="K5" s="14" t="e">
        <f>VLOOKUP(V5,[1]Sheet1!$A$217:$U$242,11,FALSE)/100</f>
        <v>#REF!</v>
      </c>
      <c r="L5" s="24" t="e">
        <f>VLOOKUP(V5,[1]Sheet1!$A$217:$U$242,12,FALSE)</f>
        <v>#REF!</v>
      </c>
      <c r="M5" s="15" t="e">
        <f>VLOOKUP(V5,[1]Sheet1!$A$217:$U$242,13,FALSE)/100</f>
        <v>#REF!</v>
      </c>
      <c r="N5" s="24" t="e">
        <f>VLOOKUP(V5,[1]Sheet1!$A$217:$U$242,14,FALSE)</f>
        <v>#REF!</v>
      </c>
      <c r="O5" s="15" t="e">
        <f>VLOOKUP(V5,[1]Sheet1!$A$217:$U$242,15,FALSE)/100</f>
        <v>#REF!</v>
      </c>
      <c r="P5" s="26" t="e">
        <f>VLOOKUP(V5,[1]Sheet1!$A$217:$U$242,16,FALSE)</f>
        <v>#REF!</v>
      </c>
      <c r="Q5" s="15" t="e">
        <f>VLOOKUP(V5,[1]Sheet1!$A$217:$U$242,17,FALSE)/100</f>
        <v>#REF!</v>
      </c>
      <c r="R5" s="26" t="e">
        <f>VLOOKUP(V5,[1]Sheet1!$A$217:$U$242,18,FALSE)</f>
        <v>#REF!</v>
      </c>
      <c r="S5" s="15" t="e">
        <f>VLOOKUP(V5,[1]Sheet1!$A$217:$U$242,19,FALSE)/100</f>
        <v>#REF!</v>
      </c>
      <c r="T5" s="26" t="e">
        <f>VLOOKUP(V5,[1]Sheet1!$A$217:$U$242,20,FALSE)</f>
        <v>#REF!</v>
      </c>
      <c r="U5" s="15" t="e">
        <f>VLOOKUP(V5,[1]Sheet1!$A$217:$U$242,21,FALSE)/100</f>
        <v>#REF!</v>
      </c>
      <c r="V5" s="67" t="s">
        <v>124</v>
      </c>
    </row>
    <row r="6" spans="1:22" x14ac:dyDescent="0.25">
      <c r="A6" s="16" t="s">
        <v>7</v>
      </c>
      <c r="B6" s="22">
        <f>VLOOKUP(V6,[1]Sheet1!$A$217:$U$242,2,FALSE)</f>
        <v>239</v>
      </c>
      <c r="C6" s="14">
        <f>VLOOKUP(V6,[1]Sheet1!$A$217:$U$242,3,FALSE)/100</f>
        <v>8.0032146803737051E-3</v>
      </c>
      <c r="D6" s="22">
        <f>VLOOKUP(V6,[1]Sheet1!$A$217:$U$242,4,FALSE)</f>
        <v>239</v>
      </c>
      <c r="E6" s="15">
        <f>VLOOKUP(V6,[1]Sheet1!$A$217:$U$242,5,FALSE)/100</f>
        <v>8.0032146803737051E-3</v>
      </c>
      <c r="F6" s="27" t="e">
        <f>VLOOKUP(V6,[1]Sheet1!$A$217:$U$242,6,FALSE)</f>
        <v>#REF!</v>
      </c>
      <c r="G6" s="14" t="e">
        <f>VLOOKUP(V6,[1]Sheet1!$A$217:$U$242,7,FALSE)/100</f>
        <v>#REF!</v>
      </c>
      <c r="H6" s="22" t="e">
        <f>VLOOKUP(V6,[1]Sheet1!$A$217:$U$242,8,FALSE)</f>
        <v>#REF!</v>
      </c>
      <c r="I6" s="15" t="e">
        <f>VLOOKUP(V6,[1]Sheet1!$A$217:$U$242,9,FALSE)/100</f>
        <v>#REF!</v>
      </c>
      <c r="J6" s="27" t="e">
        <f>VLOOKUP(V6,[1]Sheet1!$A$217:$U$242,10,FALSE)</f>
        <v>#REF!</v>
      </c>
      <c r="K6" s="14" t="e">
        <f>VLOOKUP(V6,[1]Sheet1!$A$217:$U$242,11,FALSE)/100</f>
        <v>#REF!</v>
      </c>
      <c r="L6" s="22" t="e">
        <f>VLOOKUP(V6,[1]Sheet1!$A$217:$U$242,12,FALSE)</f>
        <v>#REF!</v>
      </c>
      <c r="M6" s="15" t="e">
        <f>VLOOKUP(V6,[1]Sheet1!$A$217:$U$242,13,FALSE)/100</f>
        <v>#REF!</v>
      </c>
      <c r="N6" s="22" t="e">
        <f>VLOOKUP(V6,[1]Sheet1!$A$217:$U$242,14,FALSE)</f>
        <v>#REF!</v>
      </c>
      <c r="O6" s="15" t="e">
        <f>VLOOKUP(V6,[1]Sheet1!$A$217:$U$242,15,FALSE)/100</f>
        <v>#REF!</v>
      </c>
      <c r="P6" s="27" t="e">
        <f>VLOOKUP(V6,[1]Sheet1!$A$217:$U$242,16,FALSE)</f>
        <v>#REF!</v>
      </c>
      <c r="Q6" s="15" t="e">
        <f>VLOOKUP(V6,[1]Sheet1!$A$217:$U$242,17,FALSE)/100</f>
        <v>#REF!</v>
      </c>
      <c r="R6" s="27" t="e">
        <f>VLOOKUP(V6,[1]Sheet1!$A$217:$U$242,18,FALSE)</f>
        <v>#REF!</v>
      </c>
      <c r="S6" s="15" t="e">
        <f>VLOOKUP(V6,[1]Sheet1!$A$217:$U$242,19,FALSE)/100</f>
        <v>#REF!</v>
      </c>
      <c r="T6" s="27" t="e">
        <f>VLOOKUP(V6,[1]Sheet1!$A$217:$U$242,20,FALSE)</f>
        <v>#REF!</v>
      </c>
      <c r="U6" s="15" t="e">
        <f>VLOOKUP(V6,[1]Sheet1!$A$217:$U$242,21,FALSE)/100</f>
        <v>#REF!</v>
      </c>
      <c r="V6" s="67" t="s">
        <v>125</v>
      </c>
    </row>
    <row r="7" spans="1:22" x14ac:dyDescent="0.25">
      <c r="A7" s="16" t="s">
        <v>8</v>
      </c>
      <c r="B7" s="22">
        <f>VLOOKUP(V7,[1]Sheet1!$A$217:$U$242,2,FALSE)</f>
        <v>174</v>
      </c>
      <c r="C7" s="14">
        <f>VLOOKUP(V7,[1]Sheet1!$A$217:$U$242,3,FALSE)/100</f>
        <v>5.8266081773432014E-3</v>
      </c>
      <c r="D7" s="22">
        <f>VLOOKUP(V7,[1]Sheet1!$A$217:$U$242,4,FALSE)</f>
        <v>174</v>
      </c>
      <c r="E7" s="15">
        <f>VLOOKUP(V7,[1]Sheet1!$A$217:$U$242,5,FALSE)/100</f>
        <v>5.8266081773432014E-3</v>
      </c>
      <c r="F7" s="27" t="e">
        <f>VLOOKUP(V7,[1]Sheet1!$A$217:$U$242,6,FALSE)</f>
        <v>#REF!</v>
      </c>
      <c r="G7" s="14" t="e">
        <f>VLOOKUP(V7,[1]Sheet1!$A$217:$U$242,7,FALSE)/100</f>
        <v>#REF!</v>
      </c>
      <c r="H7" s="22" t="e">
        <f>VLOOKUP(V7,[1]Sheet1!$A$217:$U$242,8,FALSE)</f>
        <v>#REF!</v>
      </c>
      <c r="I7" s="15" t="e">
        <f>VLOOKUP(V7,[1]Sheet1!$A$217:$U$242,9,FALSE)/100</f>
        <v>#REF!</v>
      </c>
      <c r="J7" s="27" t="e">
        <f>VLOOKUP(V7,[1]Sheet1!$A$217:$U$242,10,FALSE)</f>
        <v>#REF!</v>
      </c>
      <c r="K7" s="14" t="e">
        <f>VLOOKUP(V7,[1]Sheet1!$A$217:$U$242,11,FALSE)/100</f>
        <v>#REF!</v>
      </c>
      <c r="L7" s="22" t="e">
        <f>VLOOKUP(V7,[1]Sheet1!$A$217:$U$242,12,FALSE)</f>
        <v>#REF!</v>
      </c>
      <c r="M7" s="15" t="e">
        <f>VLOOKUP(V7,[1]Sheet1!$A$217:$U$242,13,FALSE)/100</f>
        <v>#REF!</v>
      </c>
      <c r="N7" s="22" t="e">
        <f>VLOOKUP(V7,[1]Sheet1!$A$217:$U$242,14,FALSE)</f>
        <v>#REF!</v>
      </c>
      <c r="O7" s="15" t="e">
        <f>VLOOKUP(V7,[1]Sheet1!$A$217:$U$242,15,FALSE)/100</f>
        <v>#REF!</v>
      </c>
      <c r="P7" s="27" t="e">
        <f>VLOOKUP(V7,[1]Sheet1!$A$217:$U$242,16,FALSE)</f>
        <v>#REF!</v>
      </c>
      <c r="Q7" s="15" t="e">
        <f>VLOOKUP(V7,[1]Sheet1!$A$217:$U$242,17,FALSE)/100</f>
        <v>#REF!</v>
      </c>
      <c r="R7" s="27" t="e">
        <f>VLOOKUP(V7,[1]Sheet1!$A$217:$U$242,18,FALSE)</f>
        <v>#REF!</v>
      </c>
      <c r="S7" s="15" t="e">
        <f>VLOOKUP(V7,[1]Sheet1!$A$217:$U$242,19,FALSE)/100</f>
        <v>#REF!</v>
      </c>
      <c r="T7" s="27" t="e">
        <f>VLOOKUP(V7,[1]Sheet1!$A$217:$U$242,20,FALSE)</f>
        <v>#REF!</v>
      </c>
      <c r="U7" s="15" t="e">
        <f>VLOOKUP(V7,[1]Sheet1!$A$217:$U$242,21,FALSE)/100</f>
        <v>#REF!</v>
      </c>
      <c r="V7" s="67" t="s">
        <v>126</v>
      </c>
    </row>
    <row r="8" spans="1:22" x14ac:dyDescent="0.25">
      <c r="A8" s="16" t="s">
        <v>9</v>
      </c>
      <c r="B8" s="22">
        <f>VLOOKUP(V8,[1]Sheet1!$A$217:$U$242,2,FALSE)</f>
        <v>155</v>
      </c>
      <c r="C8" s="14">
        <f>VLOOKUP(V8,[1]Sheet1!$A$217:$U$242,3,FALSE)/100</f>
        <v>5.1903693533804371E-3</v>
      </c>
      <c r="D8" s="22">
        <f>VLOOKUP(V8,[1]Sheet1!$A$217:$U$242,4,FALSE)</f>
        <v>155</v>
      </c>
      <c r="E8" s="15">
        <f>VLOOKUP(V8,[1]Sheet1!$A$217:$U$242,5,FALSE)/100</f>
        <v>5.1903693533804371E-3</v>
      </c>
      <c r="F8" s="27" t="e">
        <f>VLOOKUP(V8,[1]Sheet1!$A$217:$U$242,6,FALSE)</f>
        <v>#REF!</v>
      </c>
      <c r="G8" s="14" t="e">
        <f>VLOOKUP(V8,[1]Sheet1!$A$217:$U$242,7,FALSE)/100</f>
        <v>#REF!</v>
      </c>
      <c r="H8" s="22" t="e">
        <f>VLOOKUP(V8,[1]Sheet1!$A$217:$U$242,8,FALSE)</f>
        <v>#REF!</v>
      </c>
      <c r="I8" s="15" t="e">
        <f>VLOOKUP(V8,[1]Sheet1!$A$217:$U$242,9,FALSE)/100</f>
        <v>#REF!</v>
      </c>
      <c r="J8" s="27" t="e">
        <f>VLOOKUP(V8,[1]Sheet1!$A$217:$U$242,10,FALSE)</f>
        <v>#REF!</v>
      </c>
      <c r="K8" s="14" t="e">
        <f>VLOOKUP(V8,[1]Sheet1!$A$217:$U$242,11,FALSE)/100</f>
        <v>#REF!</v>
      </c>
      <c r="L8" s="22" t="e">
        <f>VLOOKUP(V8,[1]Sheet1!$A$217:$U$242,12,FALSE)</f>
        <v>#REF!</v>
      </c>
      <c r="M8" s="15" t="e">
        <f>VLOOKUP(V8,[1]Sheet1!$A$217:$U$242,13,FALSE)/100</f>
        <v>#REF!</v>
      </c>
      <c r="N8" s="22" t="e">
        <f>VLOOKUP(V8,[1]Sheet1!$A$217:$U$242,14,FALSE)</f>
        <v>#REF!</v>
      </c>
      <c r="O8" s="15" t="e">
        <f>VLOOKUP(V8,[1]Sheet1!$A$217:$U$242,15,FALSE)/100</f>
        <v>#REF!</v>
      </c>
      <c r="P8" s="27" t="e">
        <f>VLOOKUP(V8,[1]Sheet1!$A$217:$U$242,16,FALSE)</f>
        <v>#REF!</v>
      </c>
      <c r="Q8" s="15" t="e">
        <f>VLOOKUP(V8,[1]Sheet1!$A$217:$U$242,17,FALSE)/100</f>
        <v>#REF!</v>
      </c>
      <c r="R8" s="27" t="e">
        <f>VLOOKUP(V8,[1]Sheet1!$A$217:$U$242,18,FALSE)</f>
        <v>#REF!</v>
      </c>
      <c r="S8" s="15" t="e">
        <f>VLOOKUP(V8,[1]Sheet1!$A$217:$U$242,19,FALSE)/100</f>
        <v>#REF!</v>
      </c>
      <c r="T8" s="27" t="e">
        <f>VLOOKUP(V8,[1]Sheet1!$A$217:$U$242,20,FALSE)</f>
        <v>#REF!</v>
      </c>
      <c r="U8" s="15" t="e">
        <f>VLOOKUP(V8,[1]Sheet1!$A$217:$U$242,21,FALSE)/100</f>
        <v>#REF!</v>
      </c>
      <c r="V8" s="67" t="s">
        <v>127</v>
      </c>
    </row>
    <row r="9" spans="1:22" x14ac:dyDescent="0.25">
      <c r="A9" s="16" t="s">
        <v>10</v>
      </c>
      <c r="B9" s="22">
        <f>VLOOKUP(V9,[1]Sheet1!$A$217:$U$242,2,FALSE)</f>
        <v>142</v>
      </c>
      <c r="C9" s="14">
        <f>VLOOKUP(V9,[1]Sheet1!$A$217:$U$242,3,FALSE)/100</f>
        <v>4.7550480527743366E-3</v>
      </c>
      <c r="D9" s="22">
        <f>VLOOKUP(V9,[1]Sheet1!$A$217:$U$242,4,FALSE)</f>
        <v>142</v>
      </c>
      <c r="E9" s="15">
        <f>VLOOKUP(V9,[1]Sheet1!$A$217:$U$242,5,FALSE)/100</f>
        <v>4.7550480527743366E-3</v>
      </c>
      <c r="F9" s="27" t="e">
        <f>VLOOKUP(V9,[1]Sheet1!$A$217:$U$242,6,FALSE)</f>
        <v>#REF!</v>
      </c>
      <c r="G9" s="14" t="e">
        <f>VLOOKUP(V9,[1]Sheet1!$A$217:$U$242,7,FALSE)/100</f>
        <v>#REF!</v>
      </c>
      <c r="H9" s="22" t="e">
        <f>VLOOKUP(V9,[1]Sheet1!$A$217:$U$242,8,FALSE)</f>
        <v>#REF!</v>
      </c>
      <c r="I9" s="15" t="e">
        <f>VLOOKUP(V9,[1]Sheet1!$A$217:$U$242,9,FALSE)/100</f>
        <v>#REF!</v>
      </c>
      <c r="J9" s="27" t="e">
        <f>VLOOKUP(V9,[1]Sheet1!$A$217:$U$242,10,FALSE)</f>
        <v>#REF!</v>
      </c>
      <c r="K9" s="14" t="e">
        <f>VLOOKUP(V9,[1]Sheet1!$A$217:$U$242,11,FALSE)/100</f>
        <v>#REF!</v>
      </c>
      <c r="L9" s="22" t="e">
        <f>VLOOKUP(V9,[1]Sheet1!$A$217:$U$242,12,FALSE)</f>
        <v>#REF!</v>
      </c>
      <c r="M9" s="15" t="e">
        <f>VLOOKUP(V9,[1]Sheet1!$A$217:$U$242,13,FALSE)/100</f>
        <v>#REF!</v>
      </c>
      <c r="N9" s="22" t="e">
        <f>VLOOKUP(V9,[1]Sheet1!$A$217:$U$242,14,FALSE)</f>
        <v>#REF!</v>
      </c>
      <c r="O9" s="15" t="e">
        <f>VLOOKUP(V9,[1]Sheet1!$A$217:$U$242,15,FALSE)/100</f>
        <v>#REF!</v>
      </c>
      <c r="P9" s="27" t="e">
        <f>VLOOKUP(V9,[1]Sheet1!$A$217:$U$242,16,FALSE)</f>
        <v>#REF!</v>
      </c>
      <c r="Q9" s="15" t="e">
        <f>VLOOKUP(V9,[1]Sheet1!$A$217:$U$242,17,FALSE)/100</f>
        <v>#REF!</v>
      </c>
      <c r="R9" s="27" t="e">
        <f>VLOOKUP(V9,[1]Sheet1!$A$217:$U$242,18,FALSE)</f>
        <v>#REF!</v>
      </c>
      <c r="S9" s="15" t="e">
        <f>VLOOKUP(V9,[1]Sheet1!$A$217:$U$242,19,FALSE)/100</f>
        <v>#REF!</v>
      </c>
      <c r="T9" s="27" t="e">
        <f>VLOOKUP(V9,[1]Sheet1!$A$217:$U$242,20,FALSE)</f>
        <v>#REF!</v>
      </c>
      <c r="U9" s="15" t="e">
        <f>VLOOKUP(V9,[1]Sheet1!$A$217:$U$242,21,FALSE)/100</f>
        <v>#REF!</v>
      </c>
      <c r="V9" s="67" t="s">
        <v>128</v>
      </c>
    </row>
    <row r="10" spans="1:22" x14ac:dyDescent="0.25">
      <c r="A10" s="16" t="s">
        <v>11</v>
      </c>
      <c r="B10" s="22">
        <f>VLOOKUP(V10,[1]Sheet1!$A$217:$U$242,2,FALSE)</f>
        <v>214</v>
      </c>
      <c r="C10" s="14">
        <f>VLOOKUP(V10,[1]Sheet1!$A$217:$U$242,3,FALSE)/100</f>
        <v>7.1660583330542815E-3</v>
      </c>
      <c r="D10" s="22">
        <f>VLOOKUP(V10,[1]Sheet1!$A$217:$U$242,4,FALSE)</f>
        <v>214</v>
      </c>
      <c r="E10" s="15">
        <f>VLOOKUP(V10,[1]Sheet1!$A$217:$U$242,5,FALSE)/100</f>
        <v>7.1660583330542815E-3</v>
      </c>
      <c r="F10" s="27" t="e">
        <f>VLOOKUP(V10,[1]Sheet1!$A$217:$U$242,6,FALSE)</f>
        <v>#REF!</v>
      </c>
      <c r="G10" s="14" t="e">
        <f>VLOOKUP(V10,[1]Sheet1!$A$217:$U$242,7,FALSE)/100</f>
        <v>#REF!</v>
      </c>
      <c r="H10" s="22" t="e">
        <f>VLOOKUP(V10,[1]Sheet1!$A$217:$U$242,8,FALSE)</f>
        <v>#REF!</v>
      </c>
      <c r="I10" s="15" t="e">
        <f>VLOOKUP(V10,[1]Sheet1!$A$217:$U$242,9,FALSE)/100</f>
        <v>#REF!</v>
      </c>
      <c r="J10" s="27" t="e">
        <f>VLOOKUP(V10,[1]Sheet1!$A$217:$U$242,10,FALSE)</f>
        <v>#REF!</v>
      </c>
      <c r="K10" s="14" t="e">
        <f>VLOOKUP(V10,[1]Sheet1!$A$217:$U$242,11,FALSE)/100</f>
        <v>#REF!</v>
      </c>
      <c r="L10" s="22" t="e">
        <f>VLOOKUP(V10,[1]Sheet1!$A$217:$U$242,12,FALSE)</f>
        <v>#REF!</v>
      </c>
      <c r="M10" s="15" t="e">
        <f>VLOOKUP(V10,[1]Sheet1!$A$217:$U$242,13,FALSE)/100</f>
        <v>#REF!</v>
      </c>
      <c r="N10" s="22" t="e">
        <f>VLOOKUP(V10,[1]Sheet1!$A$217:$U$242,14,FALSE)</f>
        <v>#REF!</v>
      </c>
      <c r="O10" s="15" t="e">
        <f>VLOOKUP(V10,[1]Sheet1!$A$217:$U$242,15,FALSE)/100</f>
        <v>#REF!</v>
      </c>
      <c r="P10" s="27" t="e">
        <f>VLOOKUP(V10,[1]Sheet1!$A$217:$U$242,16,FALSE)</f>
        <v>#REF!</v>
      </c>
      <c r="Q10" s="15" t="e">
        <f>VLOOKUP(V10,[1]Sheet1!$A$217:$U$242,17,FALSE)/100</f>
        <v>#REF!</v>
      </c>
      <c r="R10" s="27" t="e">
        <f>VLOOKUP(V10,[1]Sheet1!$A$217:$U$242,18,FALSE)</f>
        <v>#REF!</v>
      </c>
      <c r="S10" s="15" t="e">
        <f>VLOOKUP(V10,[1]Sheet1!$A$217:$U$242,19,FALSE)/100</f>
        <v>#REF!</v>
      </c>
      <c r="T10" s="27" t="e">
        <f>VLOOKUP(V10,[1]Sheet1!$A$217:$U$242,20,FALSE)</f>
        <v>#REF!</v>
      </c>
      <c r="U10" s="15" t="e">
        <f>VLOOKUP(V10,[1]Sheet1!$A$217:$U$242,21,FALSE)/100</f>
        <v>#REF!</v>
      </c>
      <c r="V10" s="67" t="s">
        <v>129</v>
      </c>
    </row>
    <row r="11" spans="1:22" x14ac:dyDescent="0.25">
      <c r="A11" s="16" t="s">
        <v>12</v>
      </c>
      <c r="B11" s="22">
        <f>VLOOKUP(V11,[1]Sheet1!$A$217:$U$242,2,FALSE)</f>
        <v>446</v>
      </c>
      <c r="C11" s="14">
        <f>VLOOKUP(V11,[1]Sheet1!$A$217:$U$242,3,FALSE)/100</f>
        <v>1.4934869236178547E-2</v>
      </c>
      <c r="D11" s="22">
        <f>VLOOKUP(V11,[1]Sheet1!$A$217:$U$242,4,FALSE)</f>
        <v>446</v>
      </c>
      <c r="E11" s="15">
        <f>VLOOKUP(V11,[1]Sheet1!$A$217:$U$242,5,FALSE)/100</f>
        <v>1.4934869236178547E-2</v>
      </c>
      <c r="F11" s="27" t="e">
        <f>VLOOKUP(V11,[1]Sheet1!$A$217:$U$242,6,FALSE)</f>
        <v>#REF!</v>
      </c>
      <c r="G11" s="14" t="e">
        <f>VLOOKUP(V11,[1]Sheet1!$A$217:$U$242,7,FALSE)/100</f>
        <v>#REF!</v>
      </c>
      <c r="H11" s="22" t="e">
        <f>VLOOKUP(V11,[1]Sheet1!$A$217:$U$242,8,FALSE)</f>
        <v>#REF!</v>
      </c>
      <c r="I11" s="15" t="e">
        <f>VLOOKUP(V11,[1]Sheet1!$A$217:$U$242,9,FALSE)/100</f>
        <v>#REF!</v>
      </c>
      <c r="J11" s="27" t="e">
        <f>VLOOKUP(V11,[1]Sheet1!$A$217:$U$242,10,FALSE)</f>
        <v>#REF!</v>
      </c>
      <c r="K11" s="14" t="e">
        <f>VLOOKUP(V11,[1]Sheet1!$A$217:$U$242,11,FALSE)/100</f>
        <v>#REF!</v>
      </c>
      <c r="L11" s="22" t="e">
        <f>VLOOKUP(V11,[1]Sheet1!$A$217:$U$242,12,FALSE)</f>
        <v>#REF!</v>
      </c>
      <c r="M11" s="15" t="e">
        <f>VLOOKUP(V11,[1]Sheet1!$A$217:$U$242,13,FALSE)/100</f>
        <v>#REF!</v>
      </c>
      <c r="N11" s="22" t="e">
        <f>VLOOKUP(V11,[1]Sheet1!$A$217:$U$242,14,FALSE)</f>
        <v>#REF!</v>
      </c>
      <c r="O11" s="15" t="e">
        <f>VLOOKUP(V11,[1]Sheet1!$A$217:$U$242,15,FALSE)/100</f>
        <v>#REF!</v>
      </c>
      <c r="P11" s="27" t="e">
        <f>VLOOKUP(V11,[1]Sheet1!$A$217:$U$242,16,FALSE)</f>
        <v>#REF!</v>
      </c>
      <c r="Q11" s="15" t="e">
        <f>VLOOKUP(V11,[1]Sheet1!$A$217:$U$242,17,FALSE)/100</f>
        <v>#REF!</v>
      </c>
      <c r="R11" s="27" t="e">
        <f>VLOOKUP(V11,[1]Sheet1!$A$217:$U$242,18,FALSE)</f>
        <v>#REF!</v>
      </c>
      <c r="S11" s="15" t="e">
        <f>VLOOKUP(V11,[1]Sheet1!$A$217:$U$242,19,FALSE)/100</f>
        <v>#REF!</v>
      </c>
      <c r="T11" s="27" t="e">
        <f>VLOOKUP(V11,[1]Sheet1!$A$217:$U$242,20,FALSE)</f>
        <v>#REF!</v>
      </c>
      <c r="U11" s="15" t="e">
        <f>VLOOKUP(V11,[1]Sheet1!$A$217:$U$242,21,FALSE)/100</f>
        <v>#REF!</v>
      </c>
      <c r="V11" s="67" t="s">
        <v>130</v>
      </c>
    </row>
    <row r="12" spans="1:22" x14ac:dyDescent="0.25">
      <c r="A12" s="16" t="s">
        <v>13</v>
      </c>
      <c r="B12" s="22">
        <f>VLOOKUP(V12,[1]Sheet1!$A$217:$U$242,2,FALSE)</f>
        <v>1043</v>
      </c>
      <c r="C12" s="14">
        <f>VLOOKUP(V12,[1]Sheet1!$A$217:$U$242,3,FALSE)/100</f>
        <v>3.4926162810166431E-2</v>
      </c>
      <c r="D12" s="22">
        <f>VLOOKUP(V12,[1]Sheet1!$A$217:$U$242,4,FALSE)</f>
        <v>1043</v>
      </c>
      <c r="E12" s="15">
        <f>VLOOKUP(V12,[1]Sheet1!$A$217:$U$242,5,FALSE)/100</f>
        <v>3.4926162810166431E-2</v>
      </c>
      <c r="F12" s="27" t="e">
        <f>VLOOKUP(V12,[1]Sheet1!$A$217:$U$242,6,FALSE)</f>
        <v>#REF!</v>
      </c>
      <c r="G12" s="14" t="e">
        <f>VLOOKUP(V12,[1]Sheet1!$A$217:$U$242,7,FALSE)/100</f>
        <v>#REF!</v>
      </c>
      <c r="H12" s="22" t="e">
        <f>VLOOKUP(V12,[1]Sheet1!$A$217:$U$242,8,FALSE)</f>
        <v>#REF!</v>
      </c>
      <c r="I12" s="15" t="e">
        <f>VLOOKUP(V12,[1]Sheet1!$A$217:$U$242,9,FALSE)/100</f>
        <v>#REF!</v>
      </c>
      <c r="J12" s="27" t="e">
        <f>VLOOKUP(V12,[1]Sheet1!$A$217:$U$242,10,FALSE)</f>
        <v>#REF!</v>
      </c>
      <c r="K12" s="14" t="e">
        <f>VLOOKUP(V12,[1]Sheet1!$A$217:$U$242,11,FALSE)/100</f>
        <v>#REF!</v>
      </c>
      <c r="L12" s="22" t="e">
        <f>VLOOKUP(V12,[1]Sheet1!$A$217:$U$242,12,FALSE)</f>
        <v>#REF!</v>
      </c>
      <c r="M12" s="15" t="e">
        <f>VLOOKUP(V12,[1]Sheet1!$A$217:$U$242,13,FALSE)/100</f>
        <v>#REF!</v>
      </c>
      <c r="N12" s="22" t="e">
        <f>VLOOKUP(V12,[1]Sheet1!$A$217:$U$242,14,FALSE)</f>
        <v>#REF!</v>
      </c>
      <c r="O12" s="15" t="e">
        <f>VLOOKUP(V12,[1]Sheet1!$A$217:$U$242,15,FALSE)/100</f>
        <v>#REF!</v>
      </c>
      <c r="P12" s="27" t="e">
        <f>VLOOKUP(V12,[1]Sheet1!$A$217:$U$242,16,FALSE)</f>
        <v>#REF!</v>
      </c>
      <c r="Q12" s="15" t="e">
        <f>VLOOKUP(V12,[1]Sheet1!$A$217:$U$242,17,FALSE)/100</f>
        <v>#REF!</v>
      </c>
      <c r="R12" s="27" t="e">
        <f>VLOOKUP(V12,[1]Sheet1!$A$217:$U$242,18,FALSE)</f>
        <v>#REF!</v>
      </c>
      <c r="S12" s="15" t="e">
        <f>VLOOKUP(V12,[1]Sheet1!$A$217:$U$242,19,FALSE)/100</f>
        <v>#REF!</v>
      </c>
      <c r="T12" s="27" t="e">
        <f>VLOOKUP(V12,[1]Sheet1!$A$217:$U$242,20,FALSE)</f>
        <v>#REF!</v>
      </c>
      <c r="U12" s="15" t="e">
        <f>VLOOKUP(V12,[1]Sheet1!$A$217:$U$242,21,FALSE)/100</f>
        <v>#REF!</v>
      </c>
      <c r="V12" s="67" t="s">
        <v>131</v>
      </c>
    </row>
    <row r="13" spans="1:22" x14ac:dyDescent="0.25">
      <c r="A13" s="16" t="s">
        <v>14</v>
      </c>
      <c r="B13" s="22">
        <f>VLOOKUP(V13,[1]Sheet1!$A$217:$U$242,2,FALSE)</f>
        <v>2326</v>
      </c>
      <c r="C13" s="14">
        <f>VLOOKUP(V13,[1]Sheet1!$A$217:$U$242,3,FALSE)/100</f>
        <v>7.7889026554599325E-2</v>
      </c>
      <c r="D13" s="22">
        <f>VLOOKUP(V13,[1]Sheet1!$A$217:$U$242,4,FALSE)</f>
        <v>2326</v>
      </c>
      <c r="E13" s="15">
        <f>VLOOKUP(V13,[1]Sheet1!$A$217:$U$242,5,FALSE)/100</f>
        <v>7.7889026554599325E-2</v>
      </c>
      <c r="F13" s="27" t="e">
        <f>VLOOKUP(V13,[1]Sheet1!$A$217:$U$242,6,FALSE)</f>
        <v>#REF!</v>
      </c>
      <c r="G13" s="14" t="e">
        <f>VLOOKUP(V13,[1]Sheet1!$A$217:$U$242,7,FALSE)/100</f>
        <v>#REF!</v>
      </c>
      <c r="H13" s="22" t="e">
        <f>VLOOKUP(V13,[1]Sheet1!$A$217:$U$242,8,FALSE)</f>
        <v>#REF!</v>
      </c>
      <c r="I13" s="15" t="e">
        <f>VLOOKUP(V13,[1]Sheet1!$A$217:$U$242,9,FALSE)/100</f>
        <v>#REF!</v>
      </c>
      <c r="J13" s="27" t="e">
        <f>VLOOKUP(V13,[1]Sheet1!$A$217:$U$242,10,FALSE)</f>
        <v>#REF!</v>
      </c>
      <c r="K13" s="14" t="e">
        <f>VLOOKUP(V13,[1]Sheet1!$A$217:$U$242,11,FALSE)/100</f>
        <v>#REF!</v>
      </c>
      <c r="L13" s="22" t="e">
        <f>VLOOKUP(V13,[1]Sheet1!$A$217:$U$242,12,FALSE)</f>
        <v>#REF!</v>
      </c>
      <c r="M13" s="15" t="e">
        <f>VLOOKUP(V13,[1]Sheet1!$A$217:$U$242,13,FALSE)/100</f>
        <v>#REF!</v>
      </c>
      <c r="N13" s="22" t="e">
        <f>VLOOKUP(V13,[1]Sheet1!$A$217:$U$242,14,FALSE)</f>
        <v>#REF!</v>
      </c>
      <c r="O13" s="15" t="e">
        <f>VLOOKUP(V13,[1]Sheet1!$A$217:$U$242,15,FALSE)/100</f>
        <v>#REF!</v>
      </c>
      <c r="P13" s="27" t="e">
        <f>VLOOKUP(V13,[1]Sheet1!$A$217:$U$242,16,FALSE)</f>
        <v>#REF!</v>
      </c>
      <c r="Q13" s="15" t="e">
        <f>VLOOKUP(V13,[1]Sheet1!$A$217:$U$242,17,FALSE)/100</f>
        <v>#REF!</v>
      </c>
      <c r="R13" s="27" t="e">
        <f>VLOOKUP(V13,[1]Sheet1!$A$217:$U$242,18,FALSE)</f>
        <v>#REF!</v>
      </c>
      <c r="S13" s="15" t="e">
        <f>VLOOKUP(V13,[1]Sheet1!$A$217:$U$242,19,FALSE)/100</f>
        <v>#REF!</v>
      </c>
      <c r="T13" s="27" t="e">
        <f>VLOOKUP(V13,[1]Sheet1!$A$217:$U$242,20,FALSE)</f>
        <v>#REF!</v>
      </c>
      <c r="U13" s="15" t="e">
        <f>VLOOKUP(V13,[1]Sheet1!$A$217:$U$242,21,FALSE)/100</f>
        <v>#REF!</v>
      </c>
      <c r="V13" s="67" t="s">
        <v>132</v>
      </c>
    </row>
    <row r="14" spans="1:22" x14ac:dyDescent="0.25">
      <c r="A14" s="16" t="s">
        <v>15</v>
      </c>
      <c r="B14" s="22">
        <f>VLOOKUP(V14,[1]Sheet1!$A$217:$U$242,2,FALSE)</f>
        <v>2912</v>
      </c>
      <c r="C14" s="14">
        <f>VLOOKUP(V14,[1]Sheet1!$A$217:$U$242,3,FALSE)/100</f>
        <v>9.7511971335766667E-2</v>
      </c>
      <c r="D14" s="22">
        <f>VLOOKUP(V14,[1]Sheet1!$A$217:$U$242,4,FALSE)</f>
        <v>2912</v>
      </c>
      <c r="E14" s="15">
        <f>VLOOKUP(V14,[1]Sheet1!$A$217:$U$242,5,FALSE)/100</f>
        <v>9.7511971335766667E-2</v>
      </c>
      <c r="F14" s="27" t="e">
        <f>VLOOKUP(V14,[1]Sheet1!$A$217:$U$242,6,FALSE)</f>
        <v>#REF!</v>
      </c>
      <c r="G14" s="14" t="e">
        <f>VLOOKUP(V14,[1]Sheet1!$A$217:$U$242,7,FALSE)/100</f>
        <v>#REF!</v>
      </c>
      <c r="H14" s="22" t="e">
        <f>VLOOKUP(V14,[1]Sheet1!$A$217:$U$242,8,FALSE)</f>
        <v>#REF!</v>
      </c>
      <c r="I14" s="15" t="e">
        <f>VLOOKUP(V14,[1]Sheet1!$A$217:$U$242,9,FALSE)/100</f>
        <v>#REF!</v>
      </c>
      <c r="J14" s="27" t="e">
        <f>VLOOKUP(V14,[1]Sheet1!$A$217:$U$242,10,FALSE)</f>
        <v>#REF!</v>
      </c>
      <c r="K14" s="14" t="e">
        <f>VLOOKUP(V14,[1]Sheet1!$A$217:$U$242,11,FALSE)/100</f>
        <v>#REF!</v>
      </c>
      <c r="L14" s="22" t="e">
        <f>VLOOKUP(V14,[1]Sheet1!$A$217:$U$242,12,FALSE)</f>
        <v>#REF!</v>
      </c>
      <c r="M14" s="15" t="e">
        <f>VLOOKUP(V14,[1]Sheet1!$A$217:$U$242,13,FALSE)/100</f>
        <v>#REF!</v>
      </c>
      <c r="N14" s="22" t="e">
        <f>VLOOKUP(V14,[1]Sheet1!$A$217:$U$242,14,FALSE)</f>
        <v>#REF!</v>
      </c>
      <c r="O14" s="15" t="e">
        <f>VLOOKUP(V14,[1]Sheet1!$A$217:$U$242,15,FALSE)/100</f>
        <v>#REF!</v>
      </c>
      <c r="P14" s="27" t="e">
        <f>VLOOKUP(V14,[1]Sheet1!$A$217:$U$242,16,FALSE)</f>
        <v>#REF!</v>
      </c>
      <c r="Q14" s="15" t="e">
        <f>VLOOKUP(V14,[1]Sheet1!$A$217:$U$242,17,FALSE)/100</f>
        <v>#REF!</v>
      </c>
      <c r="R14" s="27" t="e">
        <f>VLOOKUP(V14,[1]Sheet1!$A$217:$U$242,18,FALSE)</f>
        <v>#REF!</v>
      </c>
      <c r="S14" s="15" t="e">
        <f>VLOOKUP(V14,[1]Sheet1!$A$217:$U$242,19,FALSE)/100</f>
        <v>#REF!</v>
      </c>
      <c r="T14" s="27" t="e">
        <f>VLOOKUP(V14,[1]Sheet1!$A$217:$U$242,20,FALSE)</f>
        <v>#REF!</v>
      </c>
      <c r="U14" s="15" t="e">
        <f>VLOOKUP(V14,[1]Sheet1!$A$217:$U$242,21,FALSE)/100</f>
        <v>#REF!</v>
      </c>
      <c r="V14" s="67" t="s">
        <v>133</v>
      </c>
    </row>
    <row r="15" spans="1:22" x14ac:dyDescent="0.25">
      <c r="A15" s="16" t="s">
        <v>16</v>
      </c>
      <c r="B15" s="22">
        <f>VLOOKUP(V15,[1]Sheet1!$A$217:$U$242,2,FALSE)</f>
        <v>3913</v>
      </c>
      <c r="C15" s="14">
        <f>VLOOKUP(V15,[1]Sheet1!$A$217:$U$242,3,FALSE)/100</f>
        <v>0.13103171148243642</v>
      </c>
      <c r="D15" s="22">
        <f>VLOOKUP(V15,[1]Sheet1!$A$217:$U$242,4,FALSE)</f>
        <v>3913</v>
      </c>
      <c r="E15" s="15">
        <f>VLOOKUP(V15,[1]Sheet1!$A$217:$U$242,5,FALSE)/100</f>
        <v>0.13103171148243642</v>
      </c>
      <c r="F15" s="27" t="e">
        <f>VLOOKUP(V15,[1]Sheet1!$A$217:$U$242,6,FALSE)</f>
        <v>#REF!</v>
      </c>
      <c r="G15" s="14" t="e">
        <f>VLOOKUP(V15,[1]Sheet1!$A$217:$U$242,7,FALSE)/100</f>
        <v>#REF!</v>
      </c>
      <c r="H15" s="22" t="e">
        <f>VLOOKUP(V15,[1]Sheet1!$A$217:$U$242,8,FALSE)</f>
        <v>#REF!</v>
      </c>
      <c r="I15" s="15" t="e">
        <f>VLOOKUP(V15,[1]Sheet1!$A$217:$U$242,9,FALSE)/100</f>
        <v>#REF!</v>
      </c>
      <c r="J15" s="27" t="e">
        <f>VLOOKUP(V15,[1]Sheet1!$A$217:$U$242,10,FALSE)</f>
        <v>#REF!</v>
      </c>
      <c r="K15" s="14" t="e">
        <f>VLOOKUP(V15,[1]Sheet1!$A$217:$U$242,11,FALSE)/100</f>
        <v>#REF!</v>
      </c>
      <c r="L15" s="22" t="e">
        <f>VLOOKUP(V15,[1]Sheet1!$A$217:$U$242,12,FALSE)</f>
        <v>#REF!</v>
      </c>
      <c r="M15" s="15" t="e">
        <f>VLOOKUP(V15,[1]Sheet1!$A$217:$U$242,13,FALSE)/100</f>
        <v>#REF!</v>
      </c>
      <c r="N15" s="22" t="e">
        <f>VLOOKUP(V15,[1]Sheet1!$A$217:$U$242,14,FALSE)</f>
        <v>#REF!</v>
      </c>
      <c r="O15" s="15" t="e">
        <f>VLOOKUP(V15,[1]Sheet1!$A$217:$U$242,15,FALSE)/100</f>
        <v>#REF!</v>
      </c>
      <c r="P15" s="27" t="e">
        <f>VLOOKUP(V15,[1]Sheet1!$A$217:$U$242,16,FALSE)</f>
        <v>#REF!</v>
      </c>
      <c r="Q15" s="15" t="e">
        <f>VLOOKUP(V15,[1]Sheet1!$A$217:$U$242,17,FALSE)/100</f>
        <v>#REF!</v>
      </c>
      <c r="R15" s="27" t="e">
        <f>VLOOKUP(V15,[1]Sheet1!$A$217:$U$242,18,FALSE)</f>
        <v>#REF!</v>
      </c>
      <c r="S15" s="15" t="e">
        <f>VLOOKUP(V15,[1]Sheet1!$A$217:$U$242,19,FALSE)/100</f>
        <v>#REF!</v>
      </c>
      <c r="T15" s="27" t="e">
        <f>VLOOKUP(V15,[1]Sheet1!$A$217:$U$242,20,FALSE)</f>
        <v>#REF!</v>
      </c>
      <c r="U15" s="15" t="e">
        <f>VLOOKUP(V15,[1]Sheet1!$A$217:$U$242,21,FALSE)/100</f>
        <v>#REF!</v>
      </c>
      <c r="V15" s="67" t="s">
        <v>134</v>
      </c>
    </row>
    <row r="16" spans="1:22" x14ac:dyDescent="0.25">
      <c r="A16" s="16" t="s">
        <v>17</v>
      </c>
      <c r="B16" s="22">
        <f>VLOOKUP(V16,[1]Sheet1!$A$217:$U$242,2,FALSE)</f>
        <v>3440</v>
      </c>
      <c r="C16" s="14">
        <f>VLOOKUP(V16,[1]Sheet1!$A$217:$U$242,3,FALSE)/100</f>
        <v>0.11519271339115295</v>
      </c>
      <c r="D16" s="22">
        <f>VLOOKUP(V16,[1]Sheet1!$A$217:$U$242,4,FALSE)</f>
        <v>3440</v>
      </c>
      <c r="E16" s="15">
        <f>VLOOKUP(V16,[1]Sheet1!$A$217:$U$242,5,FALSE)/100</f>
        <v>0.11519271339115295</v>
      </c>
      <c r="F16" s="27" t="e">
        <f>VLOOKUP(V16,[1]Sheet1!$A$217:$U$242,6,FALSE)</f>
        <v>#REF!</v>
      </c>
      <c r="G16" s="14" t="e">
        <f>VLOOKUP(V16,[1]Sheet1!$A$217:$U$242,7,FALSE)/100</f>
        <v>#REF!</v>
      </c>
      <c r="H16" s="22" t="e">
        <f>VLOOKUP(V16,[1]Sheet1!$A$217:$U$242,8,FALSE)</f>
        <v>#REF!</v>
      </c>
      <c r="I16" s="15" t="e">
        <f>VLOOKUP(V16,[1]Sheet1!$A$217:$U$242,9,FALSE)/100</f>
        <v>#REF!</v>
      </c>
      <c r="J16" s="27" t="e">
        <f>VLOOKUP(V16,[1]Sheet1!$A$217:$U$242,10,FALSE)</f>
        <v>#REF!</v>
      </c>
      <c r="K16" s="14" t="e">
        <f>VLOOKUP(V16,[1]Sheet1!$A$217:$U$242,11,FALSE)/100</f>
        <v>#REF!</v>
      </c>
      <c r="L16" s="22" t="e">
        <f>VLOOKUP(V16,[1]Sheet1!$A$217:$U$242,12,FALSE)</f>
        <v>#REF!</v>
      </c>
      <c r="M16" s="15" t="e">
        <f>VLOOKUP(V16,[1]Sheet1!$A$217:$U$242,13,FALSE)/100</f>
        <v>#REF!</v>
      </c>
      <c r="N16" s="22" t="e">
        <f>VLOOKUP(V16,[1]Sheet1!$A$217:$U$242,14,FALSE)</f>
        <v>#REF!</v>
      </c>
      <c r="O16" s="15" t="e">
        <f>VLOOKUP(V16,[1]Sheet1!$A$217:$U$242,15,FALSE)/100</f>
        <v>#REF!</v>
      </c>
      <c r="P16" s="27" t="e">
        <f>VLOOKUP(V16,[1]Sheet1!$A$217:$U$242,16,FALSE)</f>
        <v>#REF!</v>
      </c>
      <c r="Q16" s="15" t="e">
        <f>VLOOKUP(V16,[1]Sheet1!$A$217:$U$242,17,FALSE)/100</f>
        <v>#REF!</v>
      </c>
      <c r="R16" s="27" t="e">
        <f>VLOOKUP(V16,[1]Sheet1!$A$217:$U$242,18,FALSE)</f>
        <v>#REF!</v>
      </c>
      <c r="S16" s="15" t="e">
        <f>VLOOKUP(V16,[1]Sheet1!$A$217:$U$242,19,FALSE)/100</f>
        <v>#REF!</v>
      </c>
      <c r="T16" s="27" t="e">
        <f>VLOOKUP(V16,[1]Sheet1!$A$217:$U$242,20,FALSE)</f>
        <v>#REF!</v>
      </c>
      <c r="U16" s="15" t="e">
        <f>VLOOKUP(V16,[1]Sheet1!$A$217:$U$242,21,FALSE)/100</f>
        <v>#REF!</v>
      </c>
      <c r="V16" s="67" t="s">
        <v>135</v>
      </c>
    </row>
    <row r="17" spans="1:22" x14ac:dyDescent="0.25">
      <c r="A17" s="16" t="s">
        <v>18</v>
      </c>
      <c r="B17" s="22">
        <f>VLOOKUP(V17,[1]Sheet1!$A$217:$U$242,2,FALSE)</f>
        <v>1935</v>
      </c>
      <c r="C17" s="14">
        <f>VLOOKUP(V17,[1]Sheet1!$A$217:$U$242,3,FALSE)/100</f>
        <v>6.4795901282523521E-2</v>
      </c>
      <c r="D17" s="22">
        <f>VLOOKUP(V17,[1]Sheet1!$A$217:$U$242,4,FALSE)</f>
        <v>1935</v>
      </c>
      <c r="E17" s="15">
        <f>VLOOKUP(V17,[1]Sheet1!$A$217:$U$242,5,FALSE)/100</f>
        <v>6.4795901282523521E-2</v>
      </c>
      <c r="F17" s="27" t="e">
        <f>VLOOKUP(V17,[1]Sheet1!$A$217:$U$242,6,FALSE)</f>
        <v>#REF!</v>
      </c>
      <c r="G17" s="14" t="e">
        <f>VLOOKUP(V17,[1]Sheet1!$A$217:$U$242,7,FALSE)/100</f>
        <v>#REF!</v>
      </c>
      <c r="H17" s="22" t="e">
        <f>VLOOKUP(V17,[1]Sheet1!$A$217:$U$242,8,FALSE)</f>
        <v>#REF!</v>
      </c>
      <c r="I17" s="15" t="e">
        <f>VLOOKUP(V17,[1]Sheet1!$A$217:$U$242,9,FALSE)/100</f>
        <v>#REF!</v>
      </c>
      <c r="J17" s="27" t="e">
        <f>VLOOKUP(V17,[1]Sheet1!$A$217:$U$242,10,FALSE)</f>
        <v>#REF!</v>
      </c>
      <c r="K17" s="14" t="e">
        <f>VLOOKUP(V17,[1]Sheet1!$A$217:$U$242,11,FALSE)/100</f>
        <v>#REF!</v>
      </c>
      <c r="L17" s="22" t="e">
        <f>VLOOKUP(V17,[1]Sheet1!$A$217:$U$242,12,FALSE)</f>
        <v>#REF!</v>
      </c>
      <c r="M17" s="15" t="e">
        <f>VLOOKUP(V17,[1]Sheet1!$A$217:$U$242,13,FALSE)/100</f>
        <v>#REF!</v>
      </c>
      <c r="N17" s="22" t="e">
        <f>VLOOKUP(V17,[1]Sheet1!$A$217:$U$242,14,FALSE)</f>
        <v>#REF!</v>
      </c>
      <c r="O17" s="15" t="e">
        <f>VLOOKUP(V17,[1]Sheet1!$A$217:$U$242,15,FALSE)/100</f>
        <v>#REF!</v>
      </c>
      <c r="P17" s="27" t="e">
        <f>VLOOKUP(V17,[1]Sheet1!$A$217:$U$242,16,FALSE)</f>
        <v>#REF!</v>
      </c>
      <c r="Q17" s="15" t="e">
        <f>VLOOKUP(V17,[1]Sheet1!$A$217:$U$242,17,FALSE)/100</f>
        <v>#REF!</v>
      </c>
      <c r="R17" s="27" t="e">
        <f>VLOOKUP(V17,[1]Sheet1!$A$217:$U$242,18,FALSE)</f>
        <v>#REF!</v>
      </c>
      <c r="S17" s="15" t="e">
        <f>VLOOKUP(V17,[1]Sheet1!$A$217:$U$242,19,FALSE)/100</f>
        <v>#REF!</v>
      </c>
      <c r="T17" s="27" t="e">
        <f>VLOOKUP(V17,[1]Sheet1!$A$217:$U$242,20,FALSE)</f>
        <v>#REF!</v>
      </c>
      <c r="U17" s="15" t="e">
        <f>VLOOKUP(V17,[1]Sheet1!$A$217:$U$242,21,FALSE)/100</f>
        <v>#REF!</v>
      </c>
      <c r="V17" s="67" t="s">
        <v>136</v>
      </c>
    </row>
    <row r="18" spans="1:22" x14ac:dyDescent="0.25">
      <c r="A18" s="16" t="s">
        <v>19</v>
      </c>
      <c r="B18" s="22">
        <f>VLOOKUP(V18,[1]Sheet1!$A$217:$U$242,2,FALSE)</f>
        <v>2290</v>
      </c>
      <c r="C18" s="14">
        <f>VLOOKUP(V18,[1]Sheet1!$A$217:$U$242,3,FALSE)/100</f>
        <v>7.6683521414459374E-2</v>
      </c>
      <c r="D18" s="22">
        <f>VLOOKUP(V18,[1]Sheet1!$A$217:$U$242,4,FALSE)</f>
        <v>2290</v>
      </c>
      <c r="E18" s="15">
        <f>VLOOKUP(V18,[1]Sheet1!$A$217:$U$242,5,FALSE)/100</f>
        <v>7.6683521414459374E-2</v>
      </c>
      <c r="F18" s="27" t="e">
        <f>VLOOKUP(V18,[1]Sheet1!$A$217:$U$242,6,FALSE)</f>
        <v>#REF!</v>
      </c>
      <c r="G18" s="14" t="e">
        <f>VLOOKUP(V18,[1]Sheet1!$A$217:$U$242,7,FALSE)/100</f>
        <v>#REF!</v>
      </c>
      <c r="H18" s="22" t="e">
        <f>VLOOKUP(V18,[1]Sheet1!$A$217:$U$242,8,FALSE)</f>
        <v>#REF!</v>
      </c>
      <c r="I18" s="15" t="e">
        <f>VLOOKUP(V18,[1]Sheet1!$A$217:$U$242,9,FALSE)/100</f>
        <v>#REF!</v>
      </c>
      <c r="J18" s="27" t="e">
        <f>VLOOKUP(V18,[1]Sheet1!$A$217:$U$242,10,FALSE)</f>
        <v>#REF!</v>
      </c>
      <c r="K18" s="14" t="e">
        <f>VLOOKUP(V18,[1]Sheet1!$A$217:$U$242,11,FALSE)/100</f>
        <v>#REF!</v>
      </c>
      <c r="L18" s="22" t="e">
        <f>VLOOKUP(V18,[1]Sheet1!$A$217:$U$242,12,FALSE)</f>
        <v>#REF!</v>
      </c>
      <c r="M18" s="15" t="e">
        <f>VLOOKUP(V18,[1]Sheet1!$A$217:$U$242,13,FALSE)/100</f>
        <v>#REF!</v>
      </c>
      <c r="N18" s="22" t="e">
        <f>VLOOKUP(V18,[1]Sheet1!$A$217:$U$242,14,FALSE)</f>
        <v>#REF!</v>
      </c>
      <c r="O18" s="15" t="e">
        <f>VLOOKUP(V18,[1]Sheet1!$A$217:$U$242,15,FALSE)/100</f>
        <v>#REF!</v>
      </c>
      <c r="P18" s="27" t="e">
        <f>VLOOKUP(V18,[1]Sheet1!$A$217:$U$242,16,FALSE)</f>
        <v>#REF!</v>
      </c>
      <c r="Q18" s="15" t="e">
        <f>VLOOKUP(V18,[1]Sheet1!$A$217:$U$242,17,FALSE)/100</f>
        <v>#REF!</v>
      </c>
      <c r="R18" s="27" t="e">
        <f>VLOOKUP(V18,[1]Sheet1!$A$217:$U$242,18,FALSE)</f>
        <v>#REF!</v>
      </c>
      <c r="S18" s="15" t="e">
        <f>VLOOKUP(V18,[1]Sheet1!$A$217:$U$242,19,FALSE)/100</f>
        <v>#REF!</v>
      </c>
      <c r="T18" s="27" t="e">
        <f>VLOOKUP(V18,[1]Sheet1!$A$217:$U$242,20,FALSE)</f>
        <v>#REF!</v>
      </c>
      <c r="U18" s="15" t="e">
        <f>VLOOKUP(V18,[1]Sheet1!$A$217:$U$242,21,FALSE)/100</f>
        <v>#REF!</v>
      </c>
      <c r="V18" s="67" t="s">
        <v>137</v>
      </c>
    </row>
    <row r="19" spans="1:22" x14ac:dyDescent="0.25">
      <c r="A19" s="16" t="s">
        <v>20</v>
      </c>
      <c r="B19" s="22">
        <f>VLOOKUP(V19,[1]Sheet1!$A$217:$U$242,2,FALSE)</f>
        <v>2611</v>
      </c>
      <c r="C19" s="14">
        <f>VLOOKUP(V19,[1]Sheet1!$A$217:$U$242,3,FALSE)/100</f>
        <v>8.7432608914040782E-2</v>
      </c>
      <c r="D19" s="22">
        <f>VLOOKUP(V19,[1]Sheet1!$A$217:$U$242,4,FALSE)</f>
        <v>2611</v>
      </c>
      <c r="E19" s="15">
        <f>VLOOKUP(V19,[1]Sheet1!$A$217:$U$242,5,FALSE)/100</f>
        <v>8.7432608914040782E-2</v>
      </c>
      <c r="F19" s="27" t="e">
        <f>VLOOKUP(V19,[1]Sheet1!$A$217:$U$242,6,FALSE)</f>
        <v>#REF!</v>
      </c>
      <c r="G19" s="14" t="e">
        <f>VLOOKUP(V19,[1]Sheet1!$A$217:$U$242,7,FALSE)/100</f>
        <v>#REF!</v>
      </c>
      <c r="H19" s="22" t="e">
        <f>VLOOKUP(V19,[1]Sheet1!$A$217:$U$242,8,FALSE)</f>
        <v>#REF!</v>
      </c>
      <c r="I19" s="15" t="e">
        <f>VLOOKUP(V19,[1]Sheet1!$A$217:$U$242,9,FALSE)/100</f>
        <v>#REF!</v>
      </c>
      <c r="J19" s="27" t="e">
        <f>VLOOKUP(V19,[1]Sheet1!$A$217:$U$242,10,FALSE)</f>
        <v>#REF!</v>
      </c>
      <c r="K19" s="14" t="e">
        <f>VLOOKUP(V19,[1]Sheet1!$A$217:$U$242,11,FALSE)/100</f>
        <v>#REF!</v>
      </c>
      <c r="L19" s="22" t="e">
        <f>VLOOKUP(V19,[1]Sheet1!$A$217:$U$242,12,FALSE)</f>
        <v>#REF!</v>
      </c>
      <c r="M19" s="15" t="e">
        <f>VLOOKUP(V19,[1]Sheet1!$A$217:$U$242,13,FALSE)/100</f>
        <v>#REF!</v>
      </c>
      <c r="N19" s="22" t="e">
        <f>VLOOKUP(V19,[1]Sheet1!$A$217:$U$242,14,FALSE)</f>
        <v>#REF!</v>
      </c>
      <c r="O19" s="15" t="e">
        <f>VLOOKUP(V19,[1]Sheet1!$A$217:$U$242,15,FALSE)/100</f>
        <v>#REF!</v>
      </c>
      <c r="P19" s="27" t="e">
        <f>VLOOKUP(V19,[1]Sheet1!$A$217:$U$242,16,FALSE)</f>
        <v>#REF!</v>
      </c>
      <c r="Q19" s="15" t="e">
        <f>VLOOKUP(V19,[1]Sheet1!$A$217:$U$242,17,FALSE)/100</f>
        <v>#REF!</v>
      </c>
      <c r="R19" s="27" t="e">
        <f>VLOOKUP(V19,[1]Sheet1!$A$217:$U$242,18,FALSE)</f>
        <v>#REF!</v>
      </c>
      <c r="S19" s="15" t="e">
        <f>VLOOKUP(V19,[1]Sheet1!$A$217:$U$242,19,FALSE)/100</f>
        <v>#REF!</v>
      </c>
      <c r="T19" s="27" t="e">
        <f>VLOOKUP(V19,[1]Sheet1!$A$217:$U$242,20,FALSE)</f>
        <v>#REF!</v>
      </c>
      <c r="U19" s="15" t="e">
        <f>VLOOKUP(V19,[1]Sheet1!$A$217:$U$242,21,FALSE)/100</f>
        <v>#REF!</v>
      </c>
      <c r="V19" s="67" t="s">
        <v>138</v>
      </c>
    </row>
    <row r="20" spans="1:22" x14ac:dyDescent="0.25">
      <c r="A20" s="16" t="s">
        <v>21</v>
      </c>
      <c r="B20" s="22">
        <f>VLOOKUP(V20,[1]Sheet1!$A$217:$U$242,2,FALSE)</f>
        <v>2195</v>
      </c>
      <c r="C20" s="14">
        <f>VLOOKUP(V20,[1]Sheet1!$A$217:$U$242,3,FALSE)/100</f>
        <v>7.350232729464555E-2</v>
      </c>
      <c r="D20" s="22">
        <f>VLOOKUP(V20,[1]Sheet1!$A$217:$U$242,4,FALSE)</f>
        <v>2195</v>
      </c>
      <c r="E20" s="15">
        <f>VLOOKUP(V20,[1]Sheet1!$A$217:$U$242,5,FALSE)/100</f>
        <v>7.350232729464555E-2</v>
      </c>
      <c r="F20" s="27" t="e">
        <f>VLOOKUP(V20,[1]Sheet1!$A$217:$U$242,6,FALSE)</f>
        <v>#REF!</v>
      </c>
      <c r="G20" s="14" t="e">
        <f>VLOOKUP(V20,[1]Sheet1!$A$217:$U$242,7,FALSE)/100</f>
        <v>#REF!</v>
      </c>
      <c r="H20" s="22" t="e">
        <f>VLOOKUP(V20,[1]Sheet1!$A$217:$U$242,8,FALSE)</f>
        <v>#REF!</v>
      </c>
      <c r="I20" s="15" t="e">
        <f>VLOOKUP(V20,[1]Sheet1!$A$217:$U$242,9,FALSE)/100</f>
        <v>#REF!</v>
      </c>
      <c r="J20" s="27" t="e">
        <f>VLOOKUP(V20,[1]Sheet1!$A$217:$U$242,10,FALSE)</f>
        <v>#REF!</v>
      </c>
      <c r="K20" s="14" t="e">
        <f>VLOOKUP(V20,[1]Sheet1!$A$217:$U$242,11,FALSE)/100</f>
        <v>#REF!</v>
      </c>
      <c r="L20" s="22" t="e">
        <f>VLOOKUP(V20,[1]Sheet1!$A$217:$U$242,12,FALSE)</f>
        <v>#REF!</v>
      </c>
      <c r="M20" s="15" t="e">
        <f>VLOOKUP(V20,[1]Sheet1!$A$217:$U$242,13,FALSE)/100</f>
        <v>#REF!</v>
      </c>
      <c r="N20" s="22" t="e">
        <f>VLOOKUP(V20,[1]Sheet1!$A$217:$U$242,14,FALSE)</f>
        <v>#REF!</v>
      </c>
      <c r="O20" s="15" t="e">
        <f>VLOOKUP(V20,[1]Sheet1!$A$217:$U$242,15,FALSE)/100</f>
        <v>#REF!</v>
      </c>
      <c r="P20" s="27" t="e">
        <f>VLOOKUP(V20,[1]Sheet1!$A$217:$U$242,16,FALSE)</f>
        <v>#REF!</v>
      </c>
      <c r="Q20" s="15" t="e">
        <f>VLOOKUP(V20,[1]Sheet1!$A$217:$U$242,17,FALSE)/100</f>
        <v>#REF!</v>
      </c>
      <c r="R20" s="27" t="e">
        <f>VLOOKUP(V20,[1]Sheet1!$A$217:$U$242,18,FALSE)</f>
        <v>#REF!</v>
      </c>
      <c r="S20" s="15" t="e">
        <f>VLOOKUP(V20,[1]Sheet1!$A$217:$U$242,19,FALSE)/100</f>
        <v>#REF!</v>
      </c>
      <c r="T20" s="27" t="e">
        <f>VLOOKUP(V20,[1]Sheet1!$A$217:$U$242,20,FALSE)</f>
        <v>#REF!</v>
      </c>
      <c r="U20" s="15" t="e">
        <f>VLOOKUP(V20,[1]Sheet1!$A$217:$U$242,21,FALSE)/100</f>
        <v>#REF!</v>
      </c>
      <c r="V20" s="67" t="s">
        <v>139</v>
      </c>
    </row>
    <row r="21" spans="1:22" x14ac:dyDescent="0.25">
      <c r="A21" s="16" t="s">
        <v>22</v>
      </c>
      <c r="B21" s="22">
        <f>VLOOKUP(V21,[1]Sheet1!$A$217:$U$242,2,FALSE)</f>
        <v>1331</v>
      </c>
      <c r="C21" s="14">
        <f>VLOOKUP(V21,[1]Sheet1!$A$217:$U$242,3,FALSE)/100</f>
        <v>4.4570203931286204E-2</v>
      </c>
      <c r="D21" s="22">
        <f>VLOOKUP(V21,[1]Sheet1!$A$217:$U$242,4,FALSE)</f>
        <v>1331</v>
      </c>
      <c r="E21" s="15">
        <f>VLOOKUP(V21,[1]Sheet1!$A$217:$U$242,5,FALSE)/100</f>
        <v>4.4570203931286204E-2</v>
      </c>
      <c r="F21" s="27" t="e">
        <f>VLOOKUP(V21,[1]Sheet1!$A$217:$U$242,6,FALSE)</f>
        <v>#REF!</v>
      </c>
      <c r="G21" s="14" t="e">
        <f>VLOOKUP(V21,[1]Sheet1!$A$217:$U$242,7,FALSE)/100</f>
        <v>#REF!</v>
      </c>
      <c r="H21" s="22" t="e">
        <f>VLOOKUP(V21,[1]Sheet1!$A$217:$U$242,8,FALSE)</f>
        <v>#REF!</v>
      </c>
      <c r="I21" s="15" t="e">
        <f>VLOOKUP(V21,[1]Sheet1!$A$217:$U$242,9,FALSE)/100</f>
        <v>#REF!</v>
      </c>
      <c r="J21" s="27" t="e">
        <f>VLOOKUP(V21,[1]Sheet1!$A$217:$U$242,10,FALSE)</f>
        <v>#REF!</v>
      </c>
      <c r="K21" s="14" t="e">
        <f>VLOOKUP(V21,[1]Sheet1!$A$217:$U$242,11,FALSE)/100</f>
        <v>#REF!</v>
      </c>
      <c r="L21" s="22" t="e">
        <f>VLOOKUP(V21,[1]Sheet1!$A$217:$U$242,12,FALSE)</f>
        <v>#REF!</v>
      </c>
      <c r="M21" s="15" t="e">
        <f>VLOOKUP(V21,[1]Sheet1!$A$217:$U$242,13,FALSE)/100</f>
        <v>#REF!</v>
      </c>
      <c r="N21" s="22" t="e">
        <f>VLOOKUP(V21,[1]Sheet1!$A$217:$U$242,14,FALSE)</f>
        <v>#REF!</v>
      </c>
      <c r="O21" s="15" t="e">
        <f>VLOOKUP(V21,[1]Sheet1!$A$217:$U$242,15,FALSE)/100</f>
        <v>#REF!</v>
      </c>
      <c r="P21" s="27" t="e">
        <f>VLOOKUP(V21,[1]Sheet1!$A$217:$U$242,16,FALSE)</f>
        <v>#REF!</v>
      </c>
      <c r="Q21" s="15" t="e">
        <f>VLOOKUP(V21,[1]Sheet1!$A$217:$U$242,17,FALSE)/100</f>
        <v>#REF!</v>
      </c>
      <c r="R21" s="27" t="e">
        <f>VLOOKUP(V21,[1]Sheet1!$A$217:$U$242,18,FALSE)</f>
        <v>#REF!</v>
      </c>
      <c r="S21" s="15" t="e">
        <f>VLOOKUP(V21,[1]Sheet1!$A$217:$U$242,19,FALSE)/100</f>
        <v>#REF!</v>
      </c>
      <c r="T21" s="27" t="e">
        <f>VLOOKUP(V21,[1]Sheet1!$A$217:$U$242,20,FALSE)</f>
        <v>#REF!</v>
      </c>
      <c r="U21" s="15" t="e">
        <f>VLOOKUP(V21,[1]Sheet1!$A$217:$U$242,21,FALSE)/100</f>
        <v>#REF!</v>
      </c>
      <c r="V21" s="67" t="s">
        <v>140</v>
      </c>
    </row>
    <row r="22" spans="1:22" x14ac:dyDescent="0.25">
      <c r="A22" s="16" t="s">
        <v>23</v>
      </c>
      <c r="B22" s="22">
        <f>VLOOKUP(V22,[1]Sheet1!$A$217:$U$242,2,FALSE)</f>
        <v>887</v>
      </c>
      <c r="C22" s="14">
        <f>VLOOKUP(V22,[1]Sheet1!$A$217:$U$242,3,FALSE)/100</f>
        <v>2.970230720289321E-2</v>
      </c>
      <c r="D22" s="22">
        <f>VLOOKUP(V22,[1]Sheet1!$A$217:$U$242,4,FALSE)</f>
        <v>887</v>
      </c>
      <c r="E22" s="15">
        <f>VLOOKUP(V22,[1]Sheet1!$A$217:$U$242,5,FALSE)/100</f>
        <v>2.970230720289321E-2</v>
      </c>
      <c r="F22" s="27" t="e">
        <f>VLOOKUP(V22,[1]Sheet1!$A$217:$U$242,6,FALSE)</f>
        <v>#REF!</v>
      </c>
      <c r="G22" s="14" t="e">
        <f>VLOOKUP(V22,[1]Sheet1!$A$217:$U$242,7,FALSE)/100</f>
        <v>#REF!</v>
      </c>
      <c r="H22" s="22" t="e">
        <f>VLOOKUP(V22,[1]Sheet1!$A$217:$U$242,8,FALSE)</f>
        <v>#REF!</v>
      </c>
      <c r="I22" s="15" t="e">
        <f>VLOOKUP(V22,[1]Sheet1!$A$217:$U$242,9,FALSE)/100</f>
        <v>#REF!</v>
      </c>
      <c r="J22" s="27" t="e">
        <f>VLOOKUP(V22,[1]Sheet1!$A$217:$U$242,10,FALSE)</f>
        <v>#REF!</v>
      </c>
      <c r="K22" s="14" t="e">
        <f>VLOOKUP(V22,[1]Sheet1!$A$217:$U$242,11,FALSE)/100</f>
        <v>#REF!</v>
      </c>
      <c r="L22" s="22" t="e">
        <f>VLOOKUP(V22,[1]Sheet1!$A$217:$U$242,12,FALSE)</f>
        <v>#REF!</v>
      </c>
      <c r="M22" s="15" t="e">
        <f>VLOOKUP(V22,[1]Sheet1!$A$217:$U$242,13,FALSE)/100</f>
        <v>#REF!</v>
      </c>
      <c r="N22" s="22" t="e">
        <f>VLOOKUP(V22,[1]Sheet1!$A$217:$U$242,14,FALSE)</f>
        <v>#REF!</v>
      </c>
      <c r="O22" s="15" t="e">
        <f>VLOOKUP(V22,[1]Sheet1!$A$217:$U$242,15,FALSE)/100</f>
        <v>#REF!</v>
      </c>
      <c r="P22" s="27" t="e">
        <f>VLOOKUP(V22,[1]Sheet1!$A$217:$U$242,16,FALSE)</f>
        <v>#REF!</v>
      </c>
      <c r="Q22" s="15" t="e">
        <f>VLOOKUP(V22,[1]Sheet1!$A$217:$U$242,17,FALSE)/100</f>
        <v>#REF!</v>
      </c>
      <c r="R22" s="27" t="e">
        <f>VLOOKUP(V22,[1]Sheet1!$A$217:$U$242,18,FALSE)</f>
        <v>#REF!</v>
      </c>
      <c r="S22" s="15" t="e">
        <f>VLOOKUP(V22,[1]Sheet1!$A$217:$U$242,19,FALSE)/100</f>
        <v>#REF!</v>
      </c>
      <c r="T22" s="27" t="e">
        <f>VLOOKUP(V22,[1]Sheet1!$A$217:$U$242,20,FALSE)</f>
        <v>#REF!</v>
      </c>
      <c r="U22" s="15" t="e">
        <f>VLOOKUP(V22,[1]Sheet1!$A$217:$U$242,21,FALSE)/100</f>
        <v>#REF!</v>
      </c>
      <c r="V22" s="67" t="s">
        <v>141</v>
      </c>
    </row>
    <row r="23" spans="1:22" x14ac:dyDescent="0.25">
      <c r="A23" s="16" t="s">
        <v>24</v>
      </c>
      <c r="B23" s="22">
        <f>VLOOKUP(V23,[1]Sheet1!$A$217:$U$242,2,FALSE)</f>
        <v>713</v>
      </c>
      <c r="C23" s="14">
        <f>VLOOKUP(V23,[1]Sheet1!$A$217:$U$242,3,FALSE)/100</f>
        <v>2.387569902555001E-2</v>
      </c>
      <c r="D23" s="22">
        <f>VLOOKUP(V23,[1]Sheet1!$A$217:$U$242,4,FALSE)</f>
        <v>713</v>
      </c>
      <c r="E23" s="15">
        <f>VLOOKUP(V23,[1]Sheet1!$A$217:$U$242,5,FALSE)/100</f>
        <v>2.387569902555001E-2</v>
      </c>
      <c r="F23" s="27" t="e">
        <f>VLOOKUP(V23,[1]Sheet1!$A$217:$U$242,6,FALSE)</f>
        <v>#REF!</v>
      </c>
      <c r="G23" s="14" t="e">
        <f>VLOOKUP(V23,[1]Sheet1!$A$217:$U$242,7,FALSE)/100</f>
        <v>#REF!</v>
      </c>
      <c r="H23" s="22" t="e">
        <f>VLOOKUP(V23,[1]Sheet1!$A$217:$U$242,8,FALSE)</f>
        <v>#REF!</v>
      </c>
      <c r="I23" s="15" t="e">
        <f>VLOOKUP(V23,[1]Sheet1!$A$217:$U$242,9,FALSE)/100</f>
        <v>#REF!</v>
      </c>
      <c r="J23" s="27" t="e">
        <f>VLOOKUP(V23,[1]Sheet1!$A$217:$U$242,10,FALSE)</f>
        <v>#REF!</v>
      </c>
      <c r="K23" s="14" t="e">
        <f>VLOOKUP(V23,[1]Sheet1!$A$217:$U$242,11,FALSE)/100</f>
        <v>#REF!</v>
      </c>
      <c r="L23" s="22" t="e">
        <f>VLOOKUP(V23,[1]Sheet1!$A$217:$U$242,12,FALSE)</f>
        <v>#REF!</v>
      </c>
      <c r="M23" s="15" t="e">
        <f>VLOOKUP(V23,[1]Sheet1!$A$217:$U$242,13,FALSE)/100</f>
        <v>#REF!</v>
      </c>
      <c r="N23" s="22" t="e">
        <f>VLOOKUP(V23,[1]Sheet1!$A$217:$U$242,14,FALSE)</f>
        <v>#REF!</v>
      </c>
      <c r="O23" s="15" t="e">
        <f>VLOOKUP(V23,[1]Sheet1!$A$217:$U$242,15,FALSE)/100</f>
        <v>#REF!</v>
      </c>
      <c r="P23" s="27" t="e">
        <f>VLOOKUP(V23,[1]Sheet1!$A$217:$U$242,16,FALSE)</f>
        <v>#REF!</v>
      </c>
      <c r="Q23" s="15" t="e">
        <f>VLOOKUP(V23,[1]Sheet1!$A$217:$U$242,17,FALSE)/100</f>
        <v>#REF!</v>
      </c>
      <c r="R23" s="27" t="e">
        <f>VLOOKUP(V23,[1]Sheet1!$A$217:$U$242,18,FALSE)</f>
        <v>#REF!</v>
      </c>
      <c r="S23" s="15" t="e">
        <f>VLOOKUP(V23,[1]Sheet1!$A$217:$U$242,19,FALSE)/100</f>
        <v>#REF!</v>
      </c>
      <c r="T23" s="27" t="e">
        <f>VLOOKUP(V23,[1]Sheet1!$A$217:$U$242,20,FALSE)</f>
        <v>#REF!</v>
      </c>
      <c r="U23" s="15" t="e">
        <f>VLOOKUP(V23,[1]Sheet1!$A$217:$U$242,21,FALSE)/100</f>
        <v>#REF!</v>
      </c>
      <c r="V23" s="67" t="s">
        <v>142</v>
      </c>
    </row>
    <row r="24" spans="1:22" x14ac:dyDescent="0.25">
      <c r="A24" s="16" t="s">
        <v>25</v>
      </c>
      <c r="B24" s="22">
        <f>VLOOKUP(V24,[1]Sheet1!$A$217:$U$242,2,FALSE)</f>
        <v>581</v>
      </c>
      <c r="C24" s="14">
        <f>VLOOKUP(V24,[1]Sheet1!$A$217:$U$242,3,FALSE)/100</f>
        <v>1.9455513511703444E-2</v>
      </c>
      <c r="D24" s="22">
        <f>VLOOKUP(V24,[1]Sheet1!$A$217:$U$242,4,FALSE)</f>
        <v>581</v>
      </c>
      <c r="E24" s="15">
        <f>VLOOKUP(V24,[1]Sheet1!$A$217:$U$242,5,FALSE)/100</f>
        <v>1.9455513511703444E-2</v>
      </c>
      <c r="F24" s="27" t="e">
        <f>VLOOKUP(V24,[1]Sheet1!$A$217:$U$242,6,FALSE)</f>
        <v>#REF!</v>
      </c>
      <c r="G24" s="14" t="e">
        <f>VLOOKUP(V24,[1]Sheet1!$A$217:$U$242,7,FALSE)/100</f>
        <v>#REF!</v>
      </c>
      <c r="H24" s="22" t="e">
        <f>VLOOKUP(V24,[1]Sheet1!$A$217:$U$242,8,FALSE)</f>
        <v>#REF!</v>
      </c>
      <c r="I24" s="15" t="e">
        <f>VLOOKUP(V24,[1]Sheet1!$A$217:$U$242,9,FALSE)/100</f>
        <v>#REF!</v>
      </c>
      <c r="J24" s="27" t="e">
        <f>VLOOKUP(V24,[1]Sheet1!$A$217:$U$242,10,FALSE)</f>
        <v>#REF!</v>
      </c>
      <c r="K24" s="14" t="e">
        <f>VLOOKUP(V24,[1]Sheet1!$A$217:$U$242,11,FALSE)/100</f>
        <v>#REF!</v>
      </c>
      <c r="L24" s="22" t="e">
        <f>VLOOKUP(V24,[1]Sheet1!$A$217:$U$242,12,FALSE)</f>
        <v>#REF!</v>
      </c>
      <c r="M24" s="15" t="e">
        <f>VLOOKUP(V24,[1]Sheet1!$A$217:$U$242,13,FALSE)/100</f>
        <v>#REF!</v>
      </c>
      <c r="N24" s="22" t="e">
        <f>VLOOKUP(V24,[1]Sheet1!$A$217:$U$242,14,FALSE)</f>
        <v>#REF!</v>
      </c>
      <c r="O24" s="15" t="e">
        <f>VLOOKUP(V24,[1]Sheet1!$A$217:$U$242,15,FALSE)/100</f>
        <v>#REF!</v>
      </c>
      <c r="P24" s="27" t="e">
        <f>VLOOKUP(V24,[1]Sheet1!$A$217:$U$242,16,FALSE)</f>
        <v>#REF!</v>
      </c>
      <c r="Q24" s="15" t="e">
        <f>VLOOKUP(V24,[1]Sheet1!$A$217:$U$242,17,FALSE)/100</f>
        <v>#REF!</v>
      </c>
      <c r="R24" s="27" t="e">
        <f>VLOOKUP(V24,[1]Sheet1!$A$217:$U$242,18,FALSE)</f>
        <v>#REF!</v>
      </c>
      <c r="S24" s="15" t="e">
        <f>VLOOKUP(V24,[1]Sheet1!$A$217:$U$242,19,FALSE)/100</f>
        <v>#REF!</v>
      </c>
      <c r="T24" s="27" t="e">
        <f>VLOOKUP(V24,[1]Sheet1!$A$217:$U$242,20,FALSE)</f>
        <v>#REF!</v>
      </c>
      <c r="U24" s="15" t="e">
        <f>VLOOKUP(V24,[1]Sheet1!$A$217:$U$242,21,FALSE)/100</f>
        <v>#REF!</v>
      </c>
      <c r="V24" s="67" t="s">
        <v>143</v>
      </c>
    </row>
    <row r="25" spans="1:22" x14ac:dyDescent="0.25">
      <c r="A25" s="16" t="s">
        <v>26</v>
      </c>
      <c r="B25" s="22">
        <f>VLOOKUP(V25,[1]Sheet1!$A$217:$U$242,2,FALSE)</f>
        <v>510</v>
      </c>
      <c r="C25" s="14">
        <f>VLOOKUP(V25,[1]Sheet1!$A$217:$U$242,3,FALSE)/100</f>
        <v>1.7077989485316279E-2</v>
      </c>
      <c r="D25" s="22">
        <f>VLOOKUP(V25,[1]Sheet1!$A$217:$U$242,4,FALSE)</f>
        <v>510</v>
      </c>
      <c r="E25" s="15">
        <f>VLOOKUP(V25,[1]Sheet1!$A$217:$U$242,5,FALSE)/100</f>
        <v>1.7077989485316279E-2</v>
      </c>
      <c r="F25" s="27" t="e">
        <f>VLOOKUP(V25,[1]Sheet1!$A$217:$U$242,6,FALSE)</f>
        <v>#REF!</v>
      </c>
      <c r="G25" s="14" t="e">
        <f>VLOOKUP(V25,[1]Sheet1!$A$217:$U$242,7,FALSE)/100</f>
        <v>#REF!</v>
      </c>
      <c r="H25" s="22" t="e">
        <f>VLOOKUP(V25,[1]Sheet1!$A$217:$U$242,8,FALSE)</f>
        <v>#REF!</v>
      </c>
      <c r="I25" s="15" t="e">
        <f>VLOOKUP(V25,[1]Sheet1!$A$217:$U$242,9,FALSE)/100</f>
        <v>#REF!</v>
      </c>
      <c r="J25" s="27" t="e">
        <f>VLOOKUP(V25,[1]Sheet1!$A$217:$U$242,10,FALSE)</f>
        <v>#REF!</v>
      </c>
      <c r="K25" s="14" t="e">
        <f>VLOOKUP(V25,[1]Sheet1!$A$217:$U$242,11,FALSE)/100</f>
        <v>#REF!</v>
      </c>
      <c r="L25" s="22" t="e">
        <f>VLOOKUP(V25,[1]Sheet1!$A$217:$U$242,12,FALSE)</f>
        <v>#REF!</v>
      </c>
      <c r="M25" s="15" t="e">
        <f>VLOOKUP(V25,[1]Sheet1!$A$217:$U$242,13,FALSE)/100</f>
        <v>#REF!</v>
      </c>
      <c r="N25" s="22" t="e">
        <f>VLOOKUP(V25,[1]Sheet1!$A$217:$U$242,14,FALSE)</f>
        <v>#REF!</v>
      </c>
      <c r="O25" s="15" t="e">
        <f>VLOOKUP(V25,[1]Sheet1!$A$217:$U$242,15,FALSE)/100</f>
        <v>#REF!</v>
      </c>
      <c r="P25" s="27" t="e">
        <f>VLOOKUP(V25,[1]Sheet1!$A$217:$U$242,16,FALSE)</f>
        <v>#REF!</v>
      </c>
      <c r="Q25" s="15" t="e">
        <f>VLOOKUP(V25,[1]Sheet1!$A$217:$U$242,17,FALSE)/100</f>
        <v>#REF!</v>
      </c>
      <c r="R25" s="27" t="e">
        <f>VLOOKUP(V25,[1]Sheet1!$A$217:$U$242,18,FALSE)</f>
        <v>#REF!</v>
      </c>
      <c r="S25" s="15" t="e">
        <f>VLOOKUP(V25,[1]Sheet1!$A$217:$U$242,19,FALSE)/100</f>
        <v>#REF!</v>
      </c>
      <c r="T25" s="27" t="e">
        <f>VLOOKUP(V25,[1]Sheet1!$A$217:$U$242,20,FALSE)</f>
        <v>#REF!</v>
      </c>
      <c r="U25" s="15" t="e">
        <f>VLOOKUP(V25,[1]Sheet1!$A$217:$U$242,21,FALSE)/100</f>
        <v>#REF!</v>
      </c>
      <c r="V25" s="67" t="s">
        <v>144</v>
      </c>
    </row>
    <row r="26" spans="1:22" x14ac:dyDescent="0.25">
      <c r="A26" s="16" t="s">
        <v>27</v>
      </c>
      <c r="B26" s="22">
        <f>VLOOKUP(V26,[1]Sheet1!$A$217:$U$242,2,FALSE)</f>
        <v>437</v>
      </c>
      <c r="C26" s="14">
        <f>VLOOKUP(V26,[1]Sheet1!$A$217:$U$242,3,FALSE)/100</f>
        <v>1.4633492951143558E-2</v>
      </c>
      <c r="D26" s="22">
        <f>VLOOKUP(V26,[1]Sheet1!$A$217:$U$242,4,FALSE)</f>
        <v>437</v>
      </c>
      <c r="E26" s="15">
        <f>VLOOKUP(V26,[1]Sheet1!$A$217:$U$242,5,FALSE)/100</f>
        <v>1.4633492951143558E-2</v>
      </c>
      <c r="F26" s="27" t="e">
        <f>VLOOKUP(V26,[1]Sheet1!$A$217:$U$242,6,FALSE)</f>
        <v>#REF!</v>
      </c>
      <c r="G26" s="14" t="e">
        <f>VLOOKUP(V26,[1]Sheet1!$A$217:$U$242,7,FALSE)/100</f>
        <v>#REF!</v>
      </c>
      <c r="H26" s="22" t="e">
        <f>VLOOKUP(V26,[1]Sheet1!$A$217:$U$242,8,FALSE)</f>
        <v>#REF!</v>
      </c>
      <c r="I26" s="15" t="e">
        <f>VLOOKUP(V26,[1]Sheet1!$A$217:$U$242,9,FALSE)/100</f>
        <v>#REF!</v>
      </c>
      <c r="J26" s="27" t="e">
        <f>VLOOKUP(V26,[1]Sheet1!$A$217:$U$242,10,FALSE)</f>
        <v>#REF!</v>
      </c>
      <c r="K26" s="14" t="e">
        <f>VLOOKUP(V26,[1]Sheet1!$A$217:$U$242,11,FALSE)/100</f>
        <v>#REF!</v>
      </c>
      <c r="L26" s="22" t="e">
        <f>VLOOKUP(V26,[1]Sheet1!$A$217:$U$242,12,FALSE)</f>
        <v>#REF!</v>
      </c>
      <c r="M26" s="15" t="e">
        <f>VLOOKUP(V26,[1]Sheet1!$A$217:$U$242,13,FALSE)/100</f>
        <v>#REF!</v>
      </c>
      <c r="N26" s="22" t="e">
        <f>VLOOKUP(V26,[1]Sheet1!$A$217:$U$242,14,FALSE)</f>
        <v>#REF!</v>
      </c>
      <c r="O26" s="15" t="e">
        <f>VLOOKUP(V26,[1]Sheet1!$A$217:$U$242,15,FALSE)/100</f>
        <v>#REF!</v>
      </c>
      <c r="P26" s="27" t="e">
        <f>VLOOKUP(V26,[1]Sheet1!$A$217:$U$242,16,FALSE)</f>
        <v>#REF!</v>
      </c>
      <c r="Q26" s="15" t="e">
        <f>VLOOKUP(V26,[1]Sheet1!$A$217:$U$242,17,FALSE)/100</f>
        <v>#REF!</v>
      </c>
      <c r="R26" s="27" t="e">
        <f>VLOOKUP(V26,[1]Sheet1!$A$217:$U$242,18,FALSE)</f>
        <v>#REF!</v>
      </c>
      <c r="S26" s="15" t="e">
        <f>VLOOKUP(V26,[1]Sheet1!$A$217:$U$242,19,FALSE)/100</f>
        <v>#REF!</v>
      </c>
      <c r="T26" s="27" t="e">
        <f>VLOOKUP(V26,[1]Sheet1!$A$217:$U$242,20,FALSE)</f>
        <v>#REF!</v>
      </c>
      <c r="U26" s="15" t="e">
        <f>VLOOKUP(V26,[1]Sheet1!$A$217:$U$242,21,FALSE)/100</f>
        <v>#REF!</v>
      </c>
      <c r="V26" s="67" t="s">
        <v>145</v>
      </c>
    </row>
    <row r="27" spans="1:22" x14ac:dyDescent="0.25">
      <c r="A27" s="16" t="s">
        <v>28</v>
      </c>
      <c r="B27" s="22">
        <f>VLOOKUP(V27,[1]Sheet1!$A$217:$U$242,2,FALSE)</f>
        <v>327</v>
      </c>
      <c r="C27" s="14">
        <f>VLOOKUP(V27,[1]Sheet1!$A$217:$U$242,3,FALSE)/100</f>
        <v>1.0950005022938086E-2</v>
      </c>
      <c r="D27" s="22">
        <f>VLOOKUP(V27,[1]Sheet1!$A$217:$U$242,4,FALSE)</f>
        <v>327</v>
      </c>
      <c r="E27" s="15">
        <f>VLOOKUP(V27,[1]Sheet1!$A$217:$U$242,5,FALSE)/100</f>
        <v>1.0950005022938086E-2</v>
      </c>
      <c r="F27" s="27" t="e">
        <f>VLOOKUP(V27,[1]Sheet1!$A$217:$U$242,6,FALSE)</f>
        <v>#REF!</v>
      </c>
      <c r="G27" s="14" t="e">
        <f>VLOOKUP(V27,[1]Sheet1!$A$217:$U$242,7,FALSE)/100</f>
        <v>#REF!</v>
      </c>
      <c r="H27" s="22" t="e">
        <f>VLOOKUP(V27,[1]Sheet1!$A$217:$U$242,8,FALSE)</f>
        <v>#REF!</v>
      </c>
      <c r="I27" s="15" t="e">
        <f>VLOOKUP(V27,[1]Sheet1!$A$217:$U$242,9,FALSE)/100</f>
        <v>#REF!</v>
      </c>
      <c r="J27" s="27" t="e">
        <f>VLOOKUP(V27,[1]Sheet1!$A$217:$U$242,10,FALSE)</f>
        <v>#REF!</v>
      </c>
      <c r="K27" s="14" t="e">
        <f>VLOOKUP(V27,[1]Sheet1!$A$217:$U$242,11,FALSE)/100</f>
        <v>#REF!</v>
      </c>
      <c r="L27" s="22" t="e">
        <f>VLOOKUP(V27,[1]Sheet1!$A$217:$U$242,12,FALSE)</f>
        <v>#REF!</v>
      </c>
      <c r="M27" s="15" t="e">
        <f>VLOOKUP(V27,[1]Sheet1!$A$217:$U$242,13,FALSE)/100</f>
        <v>#REF!</v>
      </c>
      <c r="N27" s="22" t="e">
        <f>VLOOKUP(V27,[1]Sheet1!$A$217:$U$242,14,FALSE)</f>
        <v>#REF!</v>
      </c>
      <c r="O27" s="15" t="e">
        <f>VLOOKUP(V27,[1]Sheet1!$A$217:$U$242,15,FALSE)/100</f>
        <v>#REF!</v>
      </c>
      <c r="P27" s="27" t="e">
        <f>VLOOKUP(V27,[1]Sheet1!$A$217:$U$242,16,FALSE)</f>
        <v>#REF!</v>
      </c>
      <c r="Q27" s="15" t="e">
        <f>VLOOKUP(V27,[1]Sheet1!$A$217:$U$242,17,FALSE)/100</f>
        <v>#REF!</v>
      </c>
      <c r="R27" s="27" t="e">
        <f>VLOOKUP(V27,[1]Sheet1!$A$217:$U$242,18,FALSE)</f>
        <v>#REF!</v>
      </c>
      <c r="S27" s="15" t="e">
        <f>VLOOKUP(V27,[1]Sheet1!$A$217:$U$242,19,FALSE)/100</f>
        <v>#REF!</v>
      </c>
      <c r="T27" s="27" t="e">
        <f>VLOOKUP(V27,[1]Sheet1!$A$217:$U$242,20,FALSE)</f>
        <v>#REF!</v>
      </c>
      <c r="U27" s="15" t="e">
        <f>VLOOKUP(V27,[1]Sheet1!$A$217:$U$242,21,FALSE)/100</f>
        <v>#REF!</v>
      </c>
      <c r="V27" s="67" t="s">
        <v>146</v>
      </c>
    </row>
    <row r="28" spans="1:22" x14ac:dyDescent="0.25">
      <c r="A28" s="16" t="s">
        <v>29</v>
      </c>
      <c r="B28" s="22">
        <f>VLOOKUP(V28,[1]Sheet1!$A$217:$U$242,2,FALSE)</f>
        <v>321</v>
      </c>
      <c r="C28" s="14">
        <f>VLOOKUP(V28,[1]Sheet1!$A$217:$U$242,3,FALSE)/100</f>
        <v>1.0749087499581422E-2</v>
      </c>
      <c r="D28" s="22">
        <f>VLOOKUP(V28,[1]Sheet1!$A$217:$U$242,4,FALSE)</f>
        <v>321</v>
      </c>
      <c r="E28" s="15">
        <f>VLOOKUP(V28,[1]Sheet1!$A$217:$U$242,5,FALSE)/100</f>
        <v>1.0749087499581422E-2</v>
      </c>
      <c r="F28" s="27" t="e">
        <f>VLOOKUP(V28,[1]Sheet1!$A$217:$U$242,6,FALSE)</f>
        <v>#REF!</v>
      </c>
      <c r="G28" s="14" t="e">
        <f>VLOOKUP(V28,[1]Sheet1!$A$217:$U$242,7,FALSE)/100</f>
        <v>#REF!</v>
      </c>
      <c r="H28" s="22" t="e">
        <f>VLOOKUP(V28,[1]Sheet1!$A$217:$U$242,8,FALSE)</f>
        <v>#REF!</v>
      </c>
      <c r="I28" s="15" t="e">
        <f>VLOOKUP(V28,[1]Sheet1!$A$217:$U$242,9,FALSE)/100</f>
        <v>#REF!</v>
      </c>
      <c r="J28" s="27" t="e">
        <f>VLOOKUP(V28,[1]Sheet1!$A$217:$U$242,10,FALSE)</f>
        <v>#REF!</v>
      </c>
      <c r="K28" s="14" t="e">
        <f>VLOOKUP(V28,[1]Sheet1!$A$217:$U$242,11,FALSE)/100</f>
        <v>#REF!</v>
      </c>
      <c r="L28" s="22" t="e">
        <f>VLOOKUP(V28,[1]Sheet1!$A$217:$U$242,12,FALSE)</f>
        <v>#REF!</v>
      </c>
      <c r="M28" s="15" t="e">
        <f>VLOOKUP(V28,[1]Sheet1!$A$217:$U$242,13,FALSE)/100</f>
        <v>#REF!</v>
      </c>
      <c r="N28" s="22" t="e">
        <f>VLOOKUP(V28,[1]Sheet1!$A$217:$U$242,14,FALSE)</f>
        <v>#REF!</v>
      </c>
      <c r="O28" s="15" t="e">
        <f>VLOOKUP(V28,[1]Sheet1!$A$217:$U$242,15,FALSE)/100</f>
        <v>#REF!</v>
      </c>
      <c r="P28" s="27" t="e">
        <f>VLOOKUP(V28,[1]Sheet1!$A$217:$U$242,16,FALSE)</f>
        <v>#REF!</v>
      </c>
      <c r="Q28" s="15" t="e">
        <f>VLOOKUP(V28,[1]Sheet1!$A$217:$U$242,17,FALSE)/100</f>
        <v>#REF!</v>
      </c>
      <c r="R28" s="27" t="e">
        <f>VLOOKUP(V28,[1]Sheet1!$A$217:$U$242,18,FALSE)</f>
        <v>#REF!</v>
      </c>
      <c r="S28" s="15" t="e">
        <f>VLOOKUP(V28,[1]Sheet1!$A$217:$U$242,19,FALSE)/100</f>
        <v>#REF!</v>
      </c>
      <c r="T28" s="27" t="e">
        <f>VLOOKUP(V28,[1]Sheet1!$A$217:$U$242,20,FALSE)</f>
        <v>#REF!</v>
      </c>
      <c r="U28" s="15" t="e">
        <f>VLOOKUP(V28,[1]Sheet1!$A$217:$U$242,21,FALSE)/100</f>
        <v>#REF!</v>
      </c>
      <c r="V28" s="67" t="s">
        <v>147</v>
      </c>
    </row>
    <row r="29" spans="1:22" ht="15.75" thickBot="1" x14ac:dyDescent="0.3">
      <c r="A29" s="17" t="s">
        <v>30</v>
      </c>
      <c r="B29" s="25">
        <f>VLOOKUP(V29,[1]Sheet1!$A$217:$U$242,2,FALSE)</f>
        <v>440</v>
      </c>
      <c r="C29" s="18">
        <f>VLOOKUP(V29,[1]Sheet1!$A$217:$U$242,3,FALSE)/100</f>
        <v>1.4733951712821887E-2</v>
      </c>
      <c r="D29" s="25">
        <f>VLOOKUP(V29,[1]Sheet1!$A$217:$U$242,4,FALSE)</f>
        <v>440</v>
      </c>
      <c r="E29" s="19">
        <f>VLOOKUP(V29,[1]Sheet1!$A$217:$U$242,5,FALSE)/100</f>
        <v>1.4733951712821887E-2</v>
      </c>
      <c r="F29" s="28" t="e">
        <f>VLOOKUP(V29,[1]Sheet1!$A$217:$U$242,6,FALSE)</f>
        <v>#REF!</v>
      </c>
      <c r="G29" s="18" t="e">
        <f>VLOOKUP(V29,[1]Sheet1!$A$217:$U$242,7,FALSE)/100</f>
        <v>#REF!</v>
      </c>
      <c r="H29" s="25" t="e">
        <f>VLOOKUP(V29,[1]Sheet1!$A$217:$U$242,8,FALSE)</f>
        <v>#REF!</v>
      </c>
      <c r="I29" s="19" t="e">
        <f>VLOOKUP(V29,[1]Sheet1!$A$217:$U$242,9,FALSE)/100</f>
        <v>#REF!</v>
      </c>
      <c r="J29" s="28" t="e">
        <f>VLOOKUP(V29,[1]Sheet1!$A$217:$U$242,10,FALSE)</f>
        <v>#REF!</v>
      </c>
      <c r="K29" s="18" t="e">
        <f>VLOOKUP(V29,[1]Sheet1!$A$217:$U$242,11,FALSE)/100</f>
        <v>#REF!</v>
      </c>
      <c r="L29" s="25" t="e">
        <f>VLOOKUP(V29,[1]Sheet1!$A$217:$U$242,12,FALSE)</f>
        <v>#REF!</v>
      </c>
      <c r="M29" s="19" t="e">
        <f>VLOOKUP(V29,[1]Sheet1!$A$217:$U$242,13,FALSE)/100</f>
        <v>#REF!</v>
      </c>
      <c r="N29" s="25" t="e">
        <f>VLOOKUP(V29,[1]Sheet1!$A$217:$U$242,14,FALSE)</f>
        <v>#REF!</v>
      </c>
      <c r="O29" s="19" t="e">
        <f>VLOOKUP(V29,[1]Sheet1!$A$217:$U$242,15,FALSE)/100</f>
        <v>#REF!</v>
      </c>
      <c r="P29" s="28" t="e">
        <f>VLOOKUP(V29,[1]Sheet1!$A$217:$U$242,16,FALSE)</f>
        <v>#REF!</v>
      </c>
      <c r="Q29" s="19" t="e">
        <f>VLOOKUP(V29,[1]Sheet1!$A$217:$U$242,17,FALSE)/100</f>
        <v>#REF!</v>
      </c>
      <c r="R29" s="28" t="e">
        <f>VLOOKUP(V29,[1]Sheet1!$A$217:$U$242,18,FALSE)</f>
        <v>#REF!</v>
      </c>
      <c r="S29" s="19" t="e">
        <f>VLOOKUP(V29,[1]Sheet1!$A$217:$U$242,19,FALSE)/100</f>
        <v>#REF!</v>
      </c>
      <c r="T29" s="28" t="e">
        <f>VLOOKUP(V29,[1]Sheet1!$A$217:$U$242,20,FALSE)</f>
        <v>#REF!</v>
      </c>
      <c r="U29" s="19" t="e">
        <f>VLOOKUP(V29,[1]Sheet1!$A$217:$U$242,21,FALSE)/100</f>
        <v>#REF!</v>
      </c>
      <c r="V29" s="67" t="s">
        <v>30</v>
      </c>
    </row>
    <row r="30" spans="1:22" ht="15.75" thickBot="1" x14ac:dyDescent="0.3">
      <c r="A30" s="20" t="s">
        <v>31</v>
      </c>
      <c r="B30" s="23">
        <f>VLOOKUP(V30,[1]Sheet1!$A$217:$U$242,2,FALSE)</f>
        <v>29863</v>
      </c>
      <c r="C30" s="7">
        <f>VLOOKUP(V30,[1]Sheet1!$A$217:$U$242,3,FALSE)/100</f>
        <v>1</v>
      </c>
      <c r="D30" s="23">
        <f>VLOOKUP(V30,[1]Sheet1!$A$217:$U$242,4,FALSE)</f>
        <v>29863</v>
      </c>
      <c r="E30" s="8">
        <f>VLOOKUP(V30,[1]Sheet1!$A$217:$U$242,5,FALSE)/100</f>
        <v>1</v>
      </c>
      <c r="F30" s="29" t="e">
        <f>VLOOKUP(V30,[1]Sheet1!$A$217:$U$242,6,FALSE)</f>
        <v>#REF!</v>
      </c>
      <c r="G30" s="7" t="e">
        <f>VLOOKUP(V30,[1]Sheet1!$A$217:$U$242,7,FALSE)/100</f>
        <v>#REF!</v>
      </c>
      <c r="H30" s="23" t="e">
        <f>VLOOKUP(V30,[1]Sheet1!$A$217:$U$242,8,FALSE)</f>
        <v>#REF!</v>
      </c>
      <c r="I30" s="8" t="e">
        <f>VLOOKUP(V30,[1]Sheet1!$A$217:$U$242,9,FALSE)/100</f>
        <v>#REF!</v>
      </c>
      <c r="J30" s="29" t="e">
        <f>VLOOKUP(V30,[1]Sheet1!$A$217:$U$242,10,FALSE)</f>
        <v>#REF!</v>
      </c>
      <c r="K30" s="7" t="e">
        <f>VLOOKUP(V30,[1]Sheet1!$A$217:$U$242,11,FALSE)/100</f>
        <v>#REF!</v>
      </c>
      <c r="L30" s="23" t="e">
        <f>VLOOKUP(V30,[1]Sheet1!$A$217:$U$242,12,FALSE)</f>
        <v>#REF!</v>
      </c>
      <c r="M30" s="8" t="e">
        <f>VLOOKUP(V30,[1]Sheet1!$A$217:$U$242,13,FALSE)/100</f>
        <v>#REF!</v>
      </c>
      <c r="N30" s="23" t="e">
        <f>VLOOKUP(V30,[1]Sheet1!$A$217:$U$242,14,FALSE)</f>
        <v>#REF!</v>
      </c>
      <c r="O30" s="8" t="e">
        <f>VLOOKUP(V30,[1]Sheet1!$A$217:$U$242,15,FALSE)/100</f>
        <v>#REF!</v>
      </c>
      <c r="P30" s="29" t="e">
        <f>VLOOKUP(V30,[1]Sheet1!$A$217:$U$242,16,FALSE)</f>
        <v>#REF!</v>
      </c>
      <c r="Q30" s="8" t="e">
        <f>VLOOKUP(V30,[1]Sheet1!$A$217:$U$242,17,FALSE)/100</f>
        <v>#REF!</v>
      </c>
      <c r="R30" s="29" t="e">
        <f>VLOOKUP(V30,[1]Sheet1!$A$217:$U$242,18,FALSE)</f>
        <v>#REF!</v>
      </c>
      <c r="S30" s="8" t="e">
        <f>VLOOKUP(V30,[1]Sheet1!$A$217:$U$242,19,FALSE)/100</f>
        <v>#REF!</v>
      </c>
      <c r="T30" s="29" t="e">
        <f>VLOOKUP(V30,[1]Sheet1!$A$217:$U$242,20,FALSE)</f>
        <v>#REF!</v>
      </c>
      <c r="U30" s="8" t="e">
        <f>VLOOKUP(V30,[1]Sheet1!$A$217:$U$242,21,FALSE)/100</f>
        <v>#REF!</v>
      </c>
      <c r="V30" s="67" t="s">
        <v>52</v>
      </c>
    </row>
    <row r="31" spans="1:22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</sheetData>
  <mergeCells count="13">
    <mergeCell ref="P3:Q3"/>
    <mergeCell ref="R3:S3"/>
    <mergeCell ref="T3:U3"/>
    <mergeCell ref="A1:U1"/>
    <mergeCell ref="A2:A4"/>
    <mergeCell ref="B2:U2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34</vt:i4>
      </vt:variant>
    </vt:vector>
  </HeadingPairs>
  <TitlesOfParts>
    <vt:vector size="34" baseType="lpstr">
      <vt:lpstr>Table des matières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5.2.8</vt:lpstr>
      <vt:lpstr>5.2.1</vt:lpstr>
      <vt:lpstr>5.2.2</vt:lpstr>
      <vt:lpstr>5.2.3</vt:lpstr>
      <vt:lpstr>5.2.4</vt:lpstr>
      <vt:lpstr>5.2.5</vt:lpstr>
      <vt:lpstr>5.2.6</vt:lpstr>
      <vt:lpstr>5.2.7</vt:lpstr>
      <vt:lpstr>5.3.8</vt:lpstr>
      <vt:lpstr>5.3.1</vt:lpstr>
      <vt:lpstr>5.3.2</vt:lpstr>
      <vt:lpstr>5.3.3</vt:lpstr>
      <vt:lpstr>5.3.4</vt:lpstr>
      <vt:lpstr>5.3.5</vt:lpstr>
      <vt:lpstr>5.3.6</vt:lpstr>
      <vt:lpstr>5.3.7</vt:lpstr>
      <vt:lpstr>5.4.8</vt:lpstr>
      <vt:lpstr>5.4.1</vt:lpstr>
      <vt:lpstr>5.4.2</vt:lpstr>
      <vt:lpstr>5.4.3</vt:lpstr>
      <vt:lpstr>5.4.4</vt:lpstr>
      <vt:lpstr>5.4.5</vt:lpstr>
      <vt:lpstr>5.4.6</vt:lpstr>
      <vt:lpstr>5.4.7</vt:lpstr>
      <vt:lpstr>5.5.8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 (FEDRIS)</cp:lastModifiedBy>
  <cp:lastPrinted>2015-06-23T07:39:11Z</cp:lastPrinted>
  <dcterms:created xsi:type="dcterms:W3CDTF">2015-01-12T08:29:00Z</dcterms:created>
  <dcterms:modified xsi:type="dcterms:W3CDTF">2024-02-06T08:54:20Z</dcterms:modified>
</cp:coreProperties>
</file>