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651" activeTab="14"/>
  </bookViews>
  <sheets>
    <sheet name="Table des matières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30.2.8" sheetId="15" r:id="rId15"/>
  </sheets>
  <externalReferences>
    <externalReference r:id="rId1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<sst xmlns="http://schemas.openxmlformats.org/spreadsheetml/2006/main" count="745" uniqueCount="134">
  <si>
    <t>30.1.</t>
  </si>
  <si>
    <t>Province et région de l’entreprise</t>
  </si>
  <si>
    <t>30.1.1.</t>
  </si>
  <si>
    <t>30.1.2.</t>
  </si>
  <si>
    <t>30.1.3.</t>
  </si>
  <si>
    <t>30.1.4.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</si>
  <si>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</si>
  <si>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</si>
  <si>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</si>
  <si>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</si>
  <si>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</si>
  <si>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</si>
  <si>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</si>
  <si>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</si>
  <si>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</si>
  <si>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</si>
  <si>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30.2.8.</t>
  </si>
  <si>
    <t>Région et province</t>
  </si>
  <si>
    <t>Année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</si>
  <si>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</si>
  <si>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</si>
  <si>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</si>
  <si>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</si>
  <si>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</si>
  <si>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</si>
  <si>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</si>
  <si>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</si>
  <si>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</si>
  <si>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</si>
  <si>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</si>
  <si>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</si>
  <si>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</si>
  <si>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</si>
  <si>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</si>
  <si>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</si>
  <si>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</si>
  <si>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</si>
  <si>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</si>
  <si>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IT</t>
  </si>
  <si>
    <t>IP</t>
  </si>
  <si>
    <t>Mortels</t>
  </si>
  <si>
    <t>Commentaires:</t>
  </si>
  <si>
    <t>CSS : cas sans suites,  IT :  incapacité temporaire,  IP : incapacité permanente prévue</t>
  </si>
  <si>
    <t>Genre de la victime</t>
  </si>
  <si>
    <t>Total</t>
  </si>
  <si>
    <t>Femmes</t>
  </si>
  <si>
    <t>Hommes</t>
  </si>
  <si>
    <t xml:space="preserve">Suite de l'accident </t>
  </si>
  <si>
    <t>Indéterminé</t>
  </si>
  <si>
    <t>Génération de la victime</t>
  </si>
  <si>
    <t>15-24 ans</t>
  </si>
  <si>
    <t>25-49 ans</t>
  </si>
  <si>
    <t>50 ans et +</t>
  </si>
  <si>
    <t>Genre de travail</t>
  </si>
  <si>
    <t>Travail manuel</t>
  </si>
  <si>
    <t>Travail intellectuel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</si>
  <si>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</si>
  <si>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</si>
  <si>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</si>
  <si>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</si>
  <si>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</si>
  <si>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</si>
  <si>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</si>
  <si>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</si>
  <si>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</si>
  <si>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</si>
  <si>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</si>
  <si>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Inconnus</t>
  </si>
  <si>
    <t xml:space="preserve">15-24 ans </t>
  </si>
  <si>
    <t xml:space="preserve">50 ans et + </t>
  </si>
  <si>
    <t>CSS : cas sans suites,  IT : incapacité temporaire,  IP : incapacité permanente prévue</t>
  </si>
  <si>
    <t>Accidents sur le chemin du travail</t>
  </si>
  <si>
    <t>Emploi</t>
  </si>
  <si>
    <t>Taux (N. acc./1000 Trav.)</t>
  </si>
  <si>
    <t>Accidents avec incapacité permanente prévue</t>
  </si>
  <si>
    <t>30.1. Province et région de l’entreprise</t>
  </si>
  <si>
    <t>30.2. Taille de l’entreprise</t>
  </si>
  <si>
    <t>Taille de l’entreprise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</si>
  <si>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</si>
  <si>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</si>
  <si>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</si>
  <si>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</si>
  <si>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</si>
  <si>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</si>
  <si>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</si>
  <si>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</si>
  <si>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</si>
  <si>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</si>
  <si>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</si>
  <si>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</si>
  <si>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</si>
  <si>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</si>
  <si>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</si>
  <si>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</si>
  <si>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</si>
  <si>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</si>
  <si>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</si>
  <si>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</si>
  <si>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</si>
  <si>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j-Inconnu</t>
  </si>
  <si>
    <t>30. Caractéristiques des entreprises où les accidents sur le chemin du travail sont survenus dans le secteur privé - 2018</t>
  </si>
  <si>
    <t>Accidents sur le chemin du travail selon la province et la région de l'entreprise : évolution 2012 - 2018</t>
  </si>
  <si>
    <t>Accidents sur le chemin du travail selon la province et la région de l'entreprise : distribution selon les conséquences - 2018</t>
  </si>
  <si>
    <t>Accidents sur le chemin du travail selon la province et la région de l'entreprise : distribution selon les  conséquences et le genre - 2018</t>
  </si>
  <si>
    <t>Accidents sur le chemin du travail selon la province et la région de l'entreprise : distribution selon les conséquences et la génération en fréquence absolue - 2018</t>
  </si>
  <si>
    <t>Accidents sur le chemin du travail selon la province et la région de l'entreprise : distribution selon les conséquences et la génération en fréquence relative - 2018</t>
  </si>
  <si>
    <t>Accidents sur le chemin du travail selon la province et la région de l'entreprise : distribution selon les  conséquences et le genre de travail - 2018</t>
  </si>
  <si>
    <t>Accidents sur le chemin du travail selon la taille de l'entreprise : évolution 2012 - 2018</t>
  </si>
  <si>
    <t>Accidents sur le chemin du travail selon la taille de l'entreprise : distribution selon les conséquences - 2018</t>
  </si>
  <si>
    <t>Accidents sur le chemin du travail selon la taille de l'entreprise : distribution selon les  conséquences et le genre : 2018</t>
  </si>
  <si>
    <t>Accidents sur le chemin du travail selon la taille de l'entreprise : distribution selon les conséquences et la génération en fréquence absolue - 2018</t>
  </si>
  <si>
    <t>Accidents sur le chemin du travail selon la taille de l'entreprise : distribution selon les conséquences et la génération en fréquence relative - 2018</t>
  </si>
  <si>
    <t>Accidents sur le chemin du travail selon la taille de l'entreprise : distribution selon les  conséquences et le genre de travail - 2018</t>
  </si>
  <si>
    <t>Accidents sur le chemin du travail selon la taille de l'entreprise et le volume d'emploi : taux d'accidents 2018</t>
  </si>
  <si>
    <t>Accidents sur le chemin du travail selon la taille de l'entreprise et le volume d'emploi : taux d'accidents avec incapacité permanente prévu : 2018</t>
  </si>
  <si>
    <t>30.1.1. Accidents sur le chemin du travail selon la province et la région de l'entreprise : évolution 2012 - 2018</t>
  </si>
  <si>
    <t>Variation entre 2017 et 2018 en %</t>
  </si>
  <si>
    <t>30.1.2. Accidents sur le chemin du travail selon la province et la région de l'entreprise : distribution selon les conséquences - 2018</t>
  </si>
  <si>
    <t>30.1.3. Accidents sur le chemin du travail selon la province et la région de l'entreprise : distribution selon les  conséquences et le genre - 2018</t>
  </si>
  <si>
    <t>30.1.4. Accidents sur le chemin du travail selon la province et la région de l'entreprise : distribution selon les conséquences et la génération en fréquence absolue - 2018</t>
  </si>
  <si>
    <t>30.1.5. Accidents sur le chemin du travail selon la province et la région de l'entreprise : distribution selon les conséquences et la génération en fréquence relative - 2018</t>
  </si>
  <si>
    <t>30.1.6. Accidents sur le chemin du travail selon la province et la région de l'entreprise : distribution selon les  conséquences et le genre de travail - 2018</t>
  </si>
  <si>
    <t>30.2.1. Accidents sur le chemin du travail selon la taille de l'entreprise : évolution 2012 - 2018</t>
  </si>
  <si>
    <t>Variation de 2017 à 2018 en %</t>
  </si>
  <si>
    <t>30.2.2. Accidents sur le chemin du travail selon la taille de l'entreprise : distribution selon les conséquences - 2018</t>
  </si>
  <si>
    <t>30.2.3. Accidents sur le chemin du travail selon la taille de l'entreprise : distribution selon les  conséquences et le genre : 2018</t>
  </si>
  <si>
    <t>30.2.4. Accidents sur le chemin du travail selon la taille de l'entreprise : distribution selon les conséquences et la génération en fréquence absolue - 2018</t>
  </si>
  <si>
    <t>30.2.5. Accidents sur le chemin du travail selon la taille de l'entreprise : distribution selon les conséquences et la génération en fréquence relative - 2018</t>
  </si>
  <si>
    <t>30.2.6. Accidents sur le chemin du travail selon la taille de l'entreprise : distribution selon les  conséquences et le genre de travail - 2018</t>
  </si>
  <si>
    <t>30.2.7. Accidents sur le chemin du travail selon la taille de l'entreprise et le volume d'emploi : taux d'accidents 2018</t>
  </si>
  <si>
    <t>30.2.8. Accidents sur le chemin du travail selon la taille de l'entreprise et le volume d'emploi : taux d'accidents avec incapacité permanente prévu : 2018</t>
  </si>
  <si>
    <t xml:space="preserve">1) Le volume de l'emploi de 2018 (4 trimestres) est exprimé en équivalents temps plein. </t>
  </si>
  <si>
    <t>2) Le taux indique le nombre d'accidents survenus en 2018 par 1.000 travailleurs (équivalent temps plein).</t>
  </si>
  <si>
    <t xml:space="preserve">1) Le volume de l'emploi de 2018(4 trimestres) est exprimé en équivalents temps plein.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</si>
</sst>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0_);\(0\)"/>
    <numFmt numFmtId="167" formatCode="#,##0.0[$%-80C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Microsoft Sans Serif"/>
      <family val="2"/>
    </font>
    <font>
      <sz val="11"/>
      <color theme="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164" fontId="7" fillId="33" borderId="28" xfId="0" applyNumberFormat="1" applyFont="1" applyFill="1" applyBorder="1" applyAlignment="1">
      <alignment horizontal="center" vertical="center"/>
    </xf>
    <xf numFmtId="164" fontId="7" fillId="33" borderId="29" xfId="0" applyNumberFormat="1" applyFont="1" applyFill="1" applyBorder="1" applyAlignment="1">
      <alignment horizontal="center" vertical="center"/>
    </xf>
    <xf numFmtId="164" fontId="7" fillId="3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64" fontId="7" fillId="33" borderId="35" xfId="0" applyNumberFormat="1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164" fontId="7" fillId="33" borderId="3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1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164" fontId="7" fillId="33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9" fontId="7" fillId="0" borderId="41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164" fontId="11" fillId="0" borderId="5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0" borderId="44" xfId="0" applyNumberFormat="1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3" fontId="8" fillId="0" borderId="56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12" fillId="0" borderId="5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164" fontId="11" fillId="0" borderId="54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164" fontId="11" fillId="0" borderId="52" xfId="0" applyNumberFormat="1" applyFont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center" vertical="center"/>
    </xf>
    <xf numFmtId="164" fontId="11" fillId="0" borderId="59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164" fontId="12" fillId="0" borderId="63" xfId="0" applyNumberFormat="1" applyFont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2" fillId="0" borderId="64" xfId="0" applyNumberFormat="1" applyFont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64" fontId="12" fillId="0" borderId="69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44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164" fontId="12" fillId="0" borderId="54" xfId="0" applyNumberFormat="1" applyFont="1" applyBorder="1" applyAlignment="1">
      <alignment horizontal="center" vertical="center"/>
    </xf>
    <xf numFmtId="164" fontId="12" fillId="0" borderId="55" xfId="0" applyNumberFormat="1" applyFont="1" applyBorder="1" applyAlignment="1">
      <alignment horizontal="center" vertical="center"/>
    </xf>
    <xf numFmtId="164" fontId="12" fillId="0" borderId="72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164" fontId="12" fillId="0" borderId="5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164" fontId="12" fillId="0" borderId="7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164" fontId="11" fillId="0" borderId="59" xfId="0" applyNumberFormat="1" applyFont="1" applyBorder="1" applyAlignment="1">
      <alignment horizontal="center" vertical="center"/>
    </xf>
    <xf numFmtId="164" fontId="11" fillId="0" borderId="6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165" fontId="8" fillId="0" borderId="72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/>
    </xf>
    <xf numFmtId="165" fontId="8" fillId="0" borderId="5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64" fontId="3" fillId="33" borderId="1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164" fontId="12" fillId="0" borderId="48" xfId="0" applyNumberFormat="1" applyFont="1" applyBorder="1" applyAlignment="1">
      <alignment horizontal="center" vertical="center"/>
    </xf>
    <xf numFmtId="165" fontId="8" fillId="0" borderId="6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3" fontId="8" fillId="0" borderId="7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top"/>
    </xf>
    <xf numFmtId="10" fontId="1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6" fontId="15" fillId="0" borderId="0" xfId="0" applyNumberFormat="1" applyFont="1" applyAlignment="1">
      <alignment vertical="top"/>
    </xf>
    <xf numFmtId="167" fontId="1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horizontal="left" vertical="center"/>
    </xf>
    <xf numFmtId="3" fontId="8" fillId="0" borderId="62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6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 applyProtection="1">
      <alignment horizontal="center" vertical="center" wrapText="1"/>
      <protection locked="0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104" xfId="0" applyFont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a-Bruxelles - Brussel</v>
          </cell>
          <cell r="B3">
            <v>5887</v>
          </cell>
          <cell r="C3">
            <v>24.137931034482758</v>
          </cell>
        </row>
        <row r="4">
          <cell r="A4" t="str">
            <v>b-Antwerpen</v>
          </cell>
          <cell r="B4">
            <v>5469</v>
          </cell>
          <cell r="C4">
            <v>22.424043626224933</v>
          </cell>
        </row>
        <row r="5">
          <cell r="A5" t="str">
            <v>c-Limburg</v>
          </cell>
          <cell r="B5">
            <v>1560</v>
          </cell>
          <cell r="C5">
            <v>6.396326212636845</v>
          </cell>
        </row>
        <row r="6">
          <cell r="A6" t="str">
            <v>d-Oost-Vlaanderen</v>
          </cell>
          <cell r="B6">
            <v>2688</v>
          </cell>
          <cell r="C6">
            <v>11.021362089466564</v>
          </cell>
        </row>
        <row r="7">
          <cell r="A7" t="str">
            <v>e-Vlaams-Brabant</v>
          </cell>
          <cell r="B7">
            <v>2599</v>
          </cell>
          <cell r="C7">
            <v>10.65644347861741</v>
          </cell>
        </row>
        <row r="8">
          <cell r="A8" t="str">
            <v>f-West-Vlaanderen</v>
          </cell>
          <cell r="B8">
            <v>2659</v>
          </cell>
          <cell r="C8">
            <v>10.902456025257289</v>
          </cell>
        </row>
        <row r="9">
          <cell r="A9" t="str">
            <v>g-Brabant Wallon</v>
          </cell>
          <cell r="B9">
            <v>403</v>
          </cell>
          <cell r="C9">
            <v>1.6523842715978518</v>
          </cell>
        </row>
        <row r="10">
          <cell r="A10" t="str">
            <v>h-Hainaut</v>
          </cell>
          <cell r="B10">
            <v>977</v>
          </cell>
          <cell r="C10">
            <v>4.005904301119357</v>
          </cell>
        </row>
        <row r="11">
          <cell r="A11" t="str">
            <v>i-Liège</v>
          </cell>
          <cell r="B11">
            <v>967</v>
          </cell>
          <cell r="C11">
            <v>3.964902210012711</v>
          </cell>
        </row>
        <row r="12">
          <cell r="A12" t="str">
            <v>j-Luxembourg</v>
          </cell>
          <cell r="B12">
            <v>180</v>
          </cell>
          <cell r="C12">
            <v>0.7380376399196359</v>
          </cell>
        </row>
        <row r="13">
          <cell r="A13" t="str">
            <v>k-Namur</v>
          </cell>
          <cell r="B13">
            <v>454</v>
          </cell>
          <cell r="C13">
            <v>1.8614949362417483</v>
          </cell>
        </row>
        <row r="14">
          <cell r="A14" t="str">
            <v>m-Inconnu</v>
          </cell>
          <cell r="B14">
            <v>546</v>
          </cell>
          <cell r="C14">
            <v>2.2387141744228956</v>
          </cell>
        </row>
        <row r="15">
          <cell r="A15" t="str">
            <v>Total</v>
          </cell>
          <cell r="B15">
            <v>24389</v>
          </cell>
          <cell r="C15">
            <v>100</v>
          </cell>
        </row>
        <row r="20">
          <cell r="A20" t="str">
            <v>a-Bruxelles - Brussel</v>
          </cell>
          <cell r="B20">
            <v>2428</v>
          </cell>
          <cell r="C20">
            <v>24.843957843036936</v>
          </cell>
          <cell r="D20">
            <v>2795</v>
          </cell>
          <cell r="E20">
            <v>23.684433522582832</v>
          </cell>
          <cell r="F20">
            <v>653</v>
          </cell>
          <cell r="G20">
            <v>23.642288196958724</v>
          </cell>
          <cell r="H20">
            <v>11</v>
          </cell>
          <cell r="I20">
            <v>20.754716981132077</v>
          </cell>
          <cell r="J20">
            <v>5887</v>
          </cell>
          <cell r="K20">
            <v>24.137931034482758</v>
          </cell>
        </row>
        <row r="21">
          <cell r="A21" t="str">
            <v>b-Antwerpen</v>
          </cell>
          <cell r="B21">
            <v>2231</v>
          </cell>
          <cell r="C21">
            <v>22.828200143251816</v>
          </cell>
          <cell r="D21">
            <v>2601</v>
          </cell>
          <cell r="E21">
            <v>22.040505041945597</v>
          </cell>
          <cell r="F21">
            <v>627</v>
          </cell>
          <cell r="G21">
            <v>22.700941346850108</v>
          </cell>
          <cell r="H21">
            <v>10</v>
          </cell>
          <cell r="I21">
            <v>18.867924528301888</v>
          </cell>
          <cell r="J21">
            <v>5469</v>
          </cell>
          <cell r="K21">
            <v>22.424043626224933</v>
          </cell>
        </row>
        <row r="22">
          <cell r="A22" t="str">
            <v>c-Limburg</v>
          </cell>
          <cell r="B22">
            <v>580</v>
          </cell>
          <cell r="C22">
            <v>5.934718100890209</v>
          </cell>
          <cell r="D22">
            <v>781</v>
          </cell>
          <cell r="E22">
            <v>6.618083213287011</v>
          </cell>
          <cell r="F22">
            <v>194</v>
          </cell>
          <cell r="G22">
            <v>7.023895727733527</v>
          </cell>
          <cell r="H22">
            <v>5</v>
          </cell>
          <cell r="I22">
            <v>9.433962264150944</v>
          </cell>
          <cell r="J22">
            <v>1560</v>
          </cell>
          <cell r="K22">
            <v>6.396326212636845</v>
          </cell>
        </row>
        <row r="23">
          <cell r="A23" t="str">
            <v>d-Oost-Vlaanderen</v>
          </cell>
          <cell r="B23">
            <v>1044</v>
          </cell>
          <cell r="C23">
            <v>10.682492581602373</v>
          </cell>
          <cell r="D23">
            <v>1317</v>
          </cell>
          <cell r="E23">
            <v>11.16007118040844</v>
          </cell>
          <cell r="F23">
            <v>322</v>
          </cell>
          <cell r="G23">
            <v>11.658218682114411</v>
          </cell>
          <cell r="H23">
            <v>5</v>
          </cell>
          <cell r="I23">
            <v>9.433962264150944</v>
          </cell>
          <cell r="J23">
            <v>2688</v>
          </cell>
          <cell r="K23">
            <v>11.021362089466564</v>
          </cell>
        </row>
        <row r="24">
          <cell r="A24" t="str">
            <v>e-Vlaams-Brabant</v>
          </cell>
          <cell r="B24">
            <v>1068</v>
          </cell>
          <cell r="C24">
            <v>10.928067123708175</v>
          </cell>
          <cell r="D24">
            <v>1260</v>
          </cell>
          <cell r="E24">
            <v>10.677061265994407</v>
          </cell>
          <cell r="F24">
            <v>268</v>
          </cell>
          <cell r="G24">
            <v>9.703113685734975</v>
          </cell>
          <cell r="H24">
            <v>3</v>
          </cell>
          <cell r="I24">
            <v>5.660377358490567</v>
          </cell>
          <cell r="J24">
            <v>2599</v>
          </cell>
          <cell r="K24">
            <v>10.65644347861741</v>
          </cell>
        </row>
        <row r="25">
          <cell r="A25" t="str">
            <v>f-West-Vlaanderen</v>
          </cell>
          <cell r="B25">
            <v>1074</v>
          </cell>
          <cell r="C25">
            <v>10.989460759234625</v>
          </cell>
          <cell r="D25">
            <v>1316</v>
          </cell>
          <cell r="E25">
            <v>11.151597322260825</v>
          </cell>
          <cell r="F25">
            <v>261</v>
          </cell>
          <cell r="G25">
            <v>9.44967414916727</v>
          </cell>
          <cell r="H25">
            <v>8</v>
          </cell>
          <cell r="I25">
            <v>15.09433962264151</v>
          </cell>
          <cell r="J25">
            <v>2659</v>
          </cell>
          <cell r="K25">
            <v>10.902456025257289</v>
          </cell>
        </row>
        <row r="26">
          <cell r="A26" t="str">
            <v>g-Brabant Wallon</v>
          </cell>
          <cell r="B26">
            <v>148</v>
          </cell>
          <cell r="C26">
            <v>1.5143763429857773</v>
          </cell>
          <cell r="D26">
            <v>203</v>
          </cell>
          <cell r="E26">
            <v>1.7201932039657655</v>
          </cell>
          <cell r="F26">
            <v>49</v>
          </cell>
          <cell r="G26">
            <v>1.7740767559739319</v>
          </cell>
          <cell r="H26">
            <v>3</v>
          </cell>
          <cell r="I26">
            <v>5.660377358490567</v>
          </cell>
          <cell r="J26">
            <v>403</v>
          </cell>
          <cell r="K26">
            <v>1.6523842715978518</v>
          </cell>
        </row>
        <row r="27">
          <cell r="A27" t="str">
            <v>h-Hainaut</v>
          </cell>
          <cell r="B27">
            <v>366</v>
          </cell>
          <cell r="C27">
            <v>3.7450117671134757</v>
          </cell>
          <cell r="D27">
            <v>486</v>
          </cell>
          <cell r="E27">
            <v>4.1182950597407</v>
          </cell>
          <cell r="F27">
            <v>122</v>
          </cell>
          <cell r="G27">
            <v>4.417089065894279</v>
          </cell>
          <cell r="H27">
            <v>3</v>
          </cell>
          <cell r="I27">
            <v>5.660377358490567</v>
          </cell>
          <cell r="J27">
            <v>977</v>
          </cell>
          <cell r="K27">
            <v>4.005904301119357</v>
          </cell>
        </row>
        <row r="28">
          <cell r="A28" t="str">
            <v>i-Liège</v>
          </cell>
          <cell r="B28">
            <v>346</v>
          </cell>
          <cell r="C28">
            <v>3.540366315358641</v>
          </cell>
          <cell r="D28">
            <v>478</v>
          </cell>
          <cell r="E28">
            <v>4.050504194559783</v>
          </cell>
          <cell r="F28">
            <v>143</v>
          </cell>
          <cell r="G28">
            <v>5.177407675597393</v>
          </cell>
          <cell r="H28">
            <v>0</v>
          </cell>
          <cell r="I28">
            <v>0</v>
          </cell>
          <cell r="J28">
            <v>967</v>
          </cell>
          <cell r="K28">
            <v>3.964902210012711</v>
          </cell>
        </row>
        <row r="29">
          <cell r="A29" t="str">
            <v>j-Luxembourg</v>
          </cell>
          <cell r="B29">
            <v>62</v>
          </cell>
          <cell r="C29">
            <v>0.6344009004399878</v>
          </cell>
          <cell r="D29">
            <v>91</v>
          </cell>
          <cell r="E29">
            <v>0.7711210914329294</v>
          </cell>
          <cell r="F29">
            <v>26</v>
          </cell>
          <cell r="G29">
            <v>0.9413468501086171</v>
          </cell>
          <cell r="H29">
            <v>1</v>
          </cell>
          <cell r="I29">
            <v>1.8867924528301887</v>
          </cell>
          <cell r="J29">
            <v>180</v>
          </cell>
          <cell r="K29">
            <v>0.7380376399196359</v>
          </cell>
        </row>
        <row r="30">
          <cell r="A30" t="str">
            <v>k-Namur</v>
          </cell>
          <cell r="B30">
            <v>174</v>
          </cell>
          <cell r="C30">
            <v>1.7804154302670623</v>
          </cell>
          <cell r="D30">
            <v>235</v>
          </cell>
          <cell r="E30">
            <v>1.991356664689433</v>
          </cell>
          <cell r="F30">
            <v>43</v>
          </cell>
          <cell r="G30">
            <v>1.556842867487328</v>
          </cell>
          <cell r="H30">
            <v>2</v>
          </cell>
          <cell r="I30">
            <v>3.7735849056603774</v>
          </cell>
          <cell r="J30">
            <v>454</v>
          </cell>
          <cell r="K30">
            <v>1.8614949362417483</v>
          </cell>
        </row>
        <row r="31">
          <cell r="A31" t="str">
            <v>m-Inconnu</v>
          </cell>
          <cell r="B31">
            <v>252</v>
          </cell>
          <cell r="C31">
            <v>2.578532692110918</v>
          </cell>
          <cell r="D31">
            <v>238</v>
          </cell>
          <cell r="E31">
            <v>2.0167782391322766</v>
          </cell>
          <cell r="F31">
            <v>54</v>
          </cell>
          <cell r="G31">
            <v>1.9551049963794354</v>
          </cell>
          <cell r="H31">
            <v>2</v>
          </cell>
          <cell r="I31">
            <v>3.7735849056603774</v>
          </cell>
          <cell r="J31">
            <v>546</v>
          </cell>
          <cell r="K31">
            <v>2.2387141744228956</v>
          </cell>
        </row>
        <row r="32">
          <cell r="A32" t="str">
            <v>Total</v>
          </cell>
          <cell r="B32">
            <v>9773</v>
          </cell>
          <cell r="C32">
            <v>100</v>
          </cell>
          <cell r="D32">
            <v>11801</v>
          </cell>
          <cell r="E32">
            <v>100</v>
          </cell>
          <cell r="F32">
            <v>2762</v>
          </cell>
          <cell r="G32">
            <v>100</v>
          </cell>
          <cell r="H32">
            <v>53</v>
          </cell>
          <cell r="I32">
            <v>100</v>
          </cell>
          <cell r="J32">
            <v>24389</v>
          </cell>
          <cell r="K32">
            <v>100</v>
          </cell>
        </row>
        <row r="38">
          <cell r="A38" t="str">
            <v>a-Bruxelles - Brussel</v>
          </cell>
          <cell r="B38">
            <v>1410</v>
          </cell>
          <cell r="C38">
            <v>25.990783410138246</v>
          </cell>
          <cell r="D38">
            <v>1596</v>
          </cell>
          <cell r="E38">
            <v>25.450486365810875</v>
          </cell>
          <cell r="F38">
            <v>335</v>
          </cell>
          <cell r="G38">
            <v>25.01867064973861</v>
          </cell>
          <cell r="H38">
            <v>3</v>
          </cell>
          <cell r="I38">
            <v>30</v>
          </cell>
          <cell r="J38">
            <v>3344</v>
          </cell>
          <cell r="K38">
            <v>25.634342660022995</v>
          </cell>
          <cell r="L38">
            <v>1018</v>
          </cell>
          <cell r="M38">
            <v>23.413063477460902</v>
          </cell>
          <cell r="N38">
            <v>1199</v>
          </cell>
          <cell r="O38">
            <v>21.681735985533454</v>
          </cell>
          <cell r="P38">
            <v>318</v>
          </cell>
          <cell r="Q38">
            <v>22.347153900210824</v>
          </cell>
          <cell r="R38">
            <v>8</v>
          </cell>
          <cell r="S38">
            <v>18.6046511627907</v>
          </cell>
          <cell r="T38">
            <v>2543</v>
          </cell>
          <cell r="U38">
            <v>22.417136812411844</v>
          </cell>
          <cell r="V38">
            <v>5887</v>
          </cell>
          <cell r="W38">
            <v>24.137931034482758</v>
          </cell>
        </row>
        <row r="39">
          <cell r="A39" t="str">
            <v>b-Antwerpen</v>
          </cell>
          <cell r="B39">
            <v>1216</v>
          </cell>
          <cell r="C39">
            <v>22.4147465437788</v>
          </cell>
          <cell r="D39">
            <v>1313</v>
          </cell>
          <cell r="E39">
            <v>20.937649497687765</v>
          </cell>
          <cell r="F39">
            <v>292</v>
          </cell>
          <cell r="G39">
            <v>21.807318894697538</v>
          </cell>
          <cell r="H39">
            <v>2</v>
          </cell>
          <cell r="I39">
            <v>20</v>
          </cell>
          <cell r="J39">
            <v>2823</v>
          </cell>
          <cell r="K39">
            <v>21.64047527788425</v>
          </cell>
          <cell r="L39">
            <v>1015</v>
          </cell>
          <cell r="M39">
            <v>23.344066237350507</v>
          </cell>
          <cell r="N39">
            <v>1288</v>
          </cell>
          <cell r="O39">
            <v>23.291139240506325</v>
          </cell>
          <cell r="P39">
            <v>335</v>
          </cell>
          <cell r="Q39">
            <v>23.541813070976808</v>
          </cell>
          <cell r="R39">
            <v>8</v>
          </cell>
          <cell r="S39">
            <v>18.6046511627907</v>
          </cell>
          <cell r="T39">
            <v>2646</v>
          </cell>
          <cell r="U39">
            <v>23.325105782792665</v>
          </cell>
          <cell r="V39">
            <v>5469</v>
          </cell>
          <cell r="W39">
            <v>22.424043626224933</v>
          </cell>
        </row>
        <row r="40">
          <cell r="A40" t="str">
            <v>c-Limburg</v>
          </cell>
          <cell r="B40">
            <v>320</v>
          </cell>
          <cell r="C40">
            <v>5.8986175115207375</v>
          </cell>
          <cell r="D40">
            <v>404</v>
          </cell>
          <cell r="E40">
            <v>6.442353691596237</v>
          </cell>
          <cell r="F40">
            <v>96</v>
          </cell>
          <cell r="G40">
            <v>7.169529499626588</v>
          </cell>
          <cell r="H40">
            <v>1</v>
          </cell>
          <cell r="I40">
            <v>10</v>
          </cell>
          <cell r="J40">
            <v>821</v>
          </cell>
          <cell r="K40">
            <v>6.29359908010732</v>
          </cell>
          <cell r="L40">
            <v>260</v>
          </cell>
          <cell r="M40">
            <v>5.979760809567617</v>
          </cell>
          <cell r="N40">
            <v>377</v>
          </cell>
          <cell r="O40">
            <v>6.817359855334539</v>
          </cell>
          <cell r="P40">
            <v>98</v>
          </cell>
          <cell r="Q40">
            <v>6.886858749121575</v>
          </cell>
          <cell r="R40">
            <v>4</v>
          </cell>
          <cell r="S40">
            <v>9.30232558139535</v>
          </cell>
          <cell r="T40">
            <v>739</v>
          </cell>
          <cell r="U40">
            <v>6.514456981664315</v>
          </cell>
          <cell r="V40">
            <v>1560</v>
          </cell>
          <cell r="W40">
            <v>6.396326212636845</v>
          </cell>
        </row>
        <row r="41">
          <cell r="A41" t="str">
            <v>d-Oost-Vlaanderen</v>
          </cell>
          <cell r="B41">
            <v>552</v>
          </cell>
          <cell r="C41">
            <v>10.175115207373272</v>
          </cell>
          <cell r="D41">
            <v>691</v>
          </cell>
          <cell r="E41">
            <v>11.018976239834158</v>
          </cell>
          <cell r="F41">
            <v>151</v>
          </cell>
          <cell r="G41">
            <v>11.277072442120987</v>
          </cell>
          <cell r="H41">
            <v>1</v>
          </cell>
          <cell r="I41">
            <v>10</v>
          </cell>
          <cell r="J41">
            <v>1395</v>
          </cell>
          <cell r="K41">
            <v>10.693752395553851</v>
          </cell>
          <cell r="L41">
            <v>492</v>
          </cell>
          <cell r="M41">
            <v>11.315547378104874</v>
          </cell>
          <cell r="N41">
            <v>626</v>
          </cell>
          <cell r="O41">
            <v>11.320072332730561</v>
          </cell>
          <cell r="P41">
            <v>171</v>
          </cell>
          <cell r="Q41">
            <v>12.016865776528459</v>
          </cell>
          <cell r="R41">
            <v>4</v>
          </cell>
          <cell r="S41">
            <v>9.30232558139535</v>
          </cell>
          <cell r="T41">
            <v>1293</v>
          </cell>
          <cell r="U41">
            <v>11.398095909732017</v>
          </cell>
          <cell r="V41">
            <v>2688</v>
          </cell>
          <cell r="W41">
            <v>11.021362089466564</v>
          </cell>
        </row>
        <row r="42">
          <cell r="A42" t="str">
            <v>e-Vlaams-Brabant</v>
          </cell>
          <cell r="B42">
            <v>564</v>
          </cell>
          <cell r="C42">
            <v>10.396313364055299</v>
          </cell>
          <cell r="D42">
            <v>654</v>
          </cell>
          <cell r="E42">
            <v>10.428958698772126</v>
          </cell>
          <cell r="F42">
            <v>127</v>
          </cell>
          <cell r="G42">
            <v>9.48469006721434</v>
          </cell>
          <cell r="H42">
            <v>0</v>
          </cell>
          <cell r="I42">
            <v>0</v>
          </cell>
          <cell r="J42">
            <v>1345</v>
          </cell>
          <cell r="K42">
            <v>10.310463779225756</v>
          </cell>
          <cell r="L42">
            <v>504</v>
          </cell>
          <cell r="M42">
            <v>11.591536338546456</v>
          </cell>
          <cell r="N42">
            <v>606</v>
          </cell>
          <cell r="O42">
            <v>10.958408679927665</v>
          </cell>
          <cell r="P42">
            <v>141</v>
          </cell>
          <cell r="Q42">
            <v>9.908643710470837</v>
          </cell>
          <cell r="R42">
            <v>3</v>
          </cell>
          <cell r="S42">
            <v>6.976744186046512</v>
          </cell>
          <cell r="T42">
            <v>1254</v>
          </cell>
          <cell r="U42">
            <v>11.054301833568406</v>
          </cell>
          <cell r="V42">
            <v>2599</v>
          </cell>
          <cell r="W42">
            <v>10.65644347861741</v>
          </cell>
        </row>
        <row r="43">
          <cell r="A43" t="str">
            <v>f-West-Vlaanderen</v>
          </cell>
          <cell r="B43">
            <v>568</v>
          </cell>
          <cell r="C43">
            <v>10.47004608294931</v>
          </cell>
          <cell r="D43">
            <v>655</v>
          </cell>
          <cell r="E43">
            <v>10.444905118800829</v>
          </cell>
          <cell r="F43">
            <v>125</v>
          </cell>
          <cell r="G43">
            <v>9.335324869305452</v>
          </cell>
          <cell r="H43">
            <v>0</v>
          </cell>
          <cell r="I43">
            <v>0</v>
          </cell>
          <cell r="J43">
            <v>1348</v>
          </cell>
          <cell r="K43">
            <v>10.333461096205445</v>
          </cell>
          <cell r="L43">
            <v>506</v>
          </cell>
          <cell r="M43">
            <v>11.637534498620058</v>
          </cell>
          <cell r="N43">
            <v>661</v>
          </cell>
          <cell r="O43">
            <v>11.952983725135622</v>
          </cell>
          <cell r="P43">
            <v>136</v>
          </cell>
          <cell r="Q43">
            <v>9.557273366127898</v>
          </cell>
          <cell r="R43">
            <v>8</v>
          </cell>
          <cell r="S43">
            <v>18.6046511627907</v>
          </cell>
          <cell r="T43">
            <v>1311</v>
          </cell>
          <cell r="U43">
            <v>11.556770098730606</v>
          </cell>
          <cell r="V43">
            <v>2659</v>
          </cell>
          <cell r="W43">
            <v>10.902456025257289</v>
          </cell>
        </row>
        <row r="44">
          <cell r="A44" t="str">
            <v>g-Brabant Wallon</v>
          </cell>
          <cell r="B44">
            <v>79</v>
          </cell>
          <cell r="C44">
            <v>1.4562211981566822</v>
          </cell>
          <cell r="D44">
            <v>86</v>
          </cell>
          <cell r="E44">
            <v>1.3713921224685057</v>
          </cell>
          <cell r="F44">
            <v>22</v>
          </cell>
          <cell r="G44">
            <v>1.6430171769977597</v>
          </cell>
          <cell r="H44">
            <v>2</v>
          </cell>
          <cell r="I44">
            <v>20</v>
          </cell>
          <cell r="J44">
            <v>189</v>
          </cell>
          <cell r="K44">
            <v>1.4488309697201993</v>
          </cell>
          <cell r="L44">
            <v>69</v>
          </cell>
          <cell r="M44">
            <v>1.5869365225390986</v>
          </cell>
          <cell r="N44">
            <v>117</v>
          </cell>
          <cell r="O44">
            <v>2.115732368896926</v>
          </cell>
          <cell r="P44">
            <v>27</v>
          </cell>
          <cell r="Q44">
            <v>1.8973998594518624</v>
          </cell>
          <cell r="R44">
            <v>1</v>
          </cell>
          <cell r="S44">
            <v>2.3255813953488373</v>
          </cell>
          <cell r="T44">
            <v>214</v>
          </cell>
          <cell r="U44">
            <v>1.8864598025387869</v>
          </cell>
          <cell r="V44">
            <v>403</v>
          </cell>
          <cell r="W44">
            <v>1.6523842715978518</v>
          </cell>
        </row>
        <row r="45">
          <cell r="A45" t="str">
            <v>h-Hainaut</v>
          </cell>
          <cell r="B45">
            <v>204</v>
          </cell>
          <cell r="C45">
            <v>3.76036866359447</v>
          </cell>
          <cell r="D45">
            <v>255</v>
          </cell>
          <cell r="E45">
            <v>4.066337107319407</v>
          </cell>
          <cell r="F45">
            <v>59</v>
          </cell>
          <cell r="G45">
            <v>4.4062733383121735</v>
          </cell>
          <cell r="H45">
            <v>1</v>
          </cell>
          <cell r="I45">
            <v>10</v>
          </cell>
          <cell r="J45">
            <v>519</v>
          </cell>
          <cell r="K45">
            <v>3.9785358374856266</v>
          </cell>
          <cell r="L45">
            <v>162</v>
          </cell>
          <cell r="M45">
            <v>3.725850965961362</v>
          </cell>
          <cell r="N45">
            <v>231</v>
          </cell>
          <cell r="O45">
            <v>4.177215189873418</v>
          </cell>
          <cell r="P45">
            <v>63</v>
          </cell>
          <cell r="Q45">
            <v>4.4272663387210125</v>
          </cell>
          <cell r="R45">
            <v>2</v>
          </cell>
          <cell r="S45">
            <v>4.651162790697675</v>
          </cell>
          <cell r="T45">
            <v>458</v>
          </cell>
          <cell r="U45">
            <v>4.03737658674189</v>
          </cell>
          <cell r="V45">
            <v>977</v>
          </cell>
          <cell r="W45">
            <v>4.005904301119357</v>
          </cell>
        </row>
        <row r="46">
          <cell r="A46" t="str">
            <v>i-Liège</v>
          </cell>
          <cell r="B46">
            <v>226</v>
          </cell>
          <cell r="C46">
            <v>4.165898617511521</v>
          </cell>
          <cell r="D46">
            <v>285</v>
          </cell>
          <cell r="E46">
            <v>4.544729708180514</v>
          </cell>
          <cell r="F46">
            <v>70</v>
          </cell>
          <cell r="G46">
            <v>5.227781926811053</v>
          </cell>
          <cell r="H46">
            <v>0</v>
          </cell>
          <cell r="I46">
            <v>0</v>
          </cell>
          <cell r="J46">
            <v>581</v>
          </cell>
          <cell r="K46">
            <v>4.453813721732464</v>
          </cell>
          <cell r="L46">
            <v>120</v>
          </cell>
          <cell r="M46">
            <v>2.7598896044158234</v>
          </cell>
          <cell r="N46">
            <v>193</v>
          </cell>
          <cell r="O46">
            <v>3.4900542495479208</v>
          </cell>
          <cell r="P46">
            <v>73</v>
          </cell>
          <cell r="Q46">
            <v>5.1300070274068865</v>
          </cell>
          <cell r="R46">
            <v>0</v>
          </cell>
          <cell r="S46">
            <v>0</v>
          </cell>
          <cell r="T46">
            <v>386</v>
          </cell>
          <cell r="U46">
            <v>3.402679830747532</v>
          </cell>
          <cell r="V46">
            <v>967</v>
          </cell>
          <cell r="W46">
            <v>3.964902210012711</v>
          </cell>
        </row>
        <row r="47">
          <cell r="A47" t="str">
            <v>j-Luxembourg</v>
          </cell>
          <cell r="B47">
            <v>39</v>
          </cell>
          <cell r="C47">
            <v>0.7188940092165899</v>
          </cell>
          <cell r="D47">
            <v>49</v>
          </cell>
          <cell r="E47">
            <v>0.7813745814064742</v>
          </cell>
          <cell r="F47">
            <v>11</v>
          </cell>
          <cell r="G47">
            <v>0.8215085884988799</v>
          </cell>
          <cell r="H47">
            <v>0</v>
          </cell>
          <cell r="I47">
            <v>0</v>
          </cell>
          <cell r="J47">
            <v>99</v>
          </cell>
          <cell r="K47">
            <v>0.7589114603296282</v>
          </cell>
          <cell r="L47">
            <v>23</v>
          </cell>
          <cell r="M47">
            <v>0.5289788408463661</v>
          </cell>
          <cell r="N47">
            <v>42</v>
          </cell>
          <cell r="O47">
            <v>0.7594936708860759</v>
          </cell>
          <cell r="P47">
            <v>15</v>
          </cell>
          <cell r="Q47">
            <v>1.0541110330288124</v>
          </cell>
          <cell r="R47">
            <v>1</v>
          </cell>
          <cell r="S47">
            <v>2.3255813953488373</v>
          </cell>
          <cell r="T47">
            <v>81</v>
          </cell>
          <cell r="U47">
            <v>0.7140338504936531</v>
          </cell>
          <cell r="V47">
            <v>180</v>
          </cell>
          <cell r="W47">
            <v>0.7380376399196359</v>
          </cell>
        </row>
        <row r="48">
          <cell r="A48" t="str">
            <v>k-Namur</v>
          </cell>
          <cell r="B48">
            <v>114</v>
          </cell>
          <cell r="C48">
            <v>2.101382488479263</v>
          </cell>
          <cell r="D48">
            <v>149</v>
          </cell>
          <cell r="E48">
            <v>2.37601658427683</v>
          </cell>
          <cell r="F48">
            <v>21</v>
          </cell>
          <cell r="G48">
            <v>1.568334578043316</v>
          </cell>
          <cell r="H48">
            <v>0</v>
          </cell>
          <cell r="I48">
            <v>0</v>
          </cell>
          <cell r="J48">
            <v>284</v>
          </cell>
          <cell r="K48">
            <v>2.17707934074358</v>
          </cell>
          <cell r="L48">
            <v>60</v>
          </cell>
          <cell r="M48">
            <v>1.3799448022079117</v>
          </cell>
          <cell r="N48">
            <v>86</v>
          </cell>
          <cell r="O48">
            <v>1.5551537070524413</v>
          </cell>
          <cell r="P48">
            <v>22</v>
          </cell>
          <cell r="Q48">
            <v>1.5460295151089247</v>
          </cell>
          <cell r="R48">
            <v>2</v>
          </cell>
          <cell r="S48">
            <v>4.651162790697675</v>
          </cell>
          <cell r="T48">
            <v>170</v>
          </cell>
          <cell r="U48">
            <v>1.498589562764457</v>
          </cell>
          <cell r="V48">
            <v>454</v>
          </cell>
          <cell r="W48">
            <v>1.8614949362417483</v>
          </cell>
        </row>
        <row r="49">
          <cell r="A49" t="str">
            <v>m-Inconnu</v>
          </cell>
          <cell r="B49">
            <v>133</v>
          </cell>
          <cell r="C49">
            <v>2.4516129032258065</v>
          </cell>
          <cell r="D49">
            <v>134</v>
          </cell>
          <cell r="E49">
            <v>2.1368202838462764</v>
          </cell>
          <cell r="F49">
            <v>30</v>
          </cell>
          <cell r="G49">
            <v>2.2404779686333085</v>
          </cell>
          <cell r="H49">
            <v>0</v>
          </cell>
          <cell r="I49">
            <v>0</v>
          </cell>
          <cell r="J49">
            <v>297</v>
          </cell>
          <cell r="K49">
            <v>2.2767343809888847</v>
          </cell>
          <cell r="L49">
            <v>119</v>
          </cell>
          <cell r="M49">
            <v>2.736890524379025</v>
          </cell>
          <cell r="N49">
            <v>104</v>
          </cell>
          <cell r="O49">
            <v>1.8806509945750454</v>
          </cell>
          <cell r="P49">
            <v>24</v>
          </cell>
          <cell r="Q49">
            <v>1.6865776528460996</v>
          </cell>
          <cell r="R49">
            <v>2</v>
          </cell>
          <cell r="S49">
            <v>4.651162790697675</v>
          </cell>
          <cell r="T49">
            <v>249</v>
          </cell>
          <cell r="U49">
            <v>2.194992947813822</v>
          </cell>
          <cell r="V49">
            <v>546</v>
          </cell>
          <cell r="W49">
            <v>2.2387141744228956</v>
          </cell>
        </row>
        <row r="50">
          <cell r="A50" t="str">
            <v>Total</v>
          </cell>
          <cell r="B50">
            <v>5425</v>
          </cell>
          <cell r="C50">
            <v>100</v>
          </cell>
          <cell r="D50">
            <v>6271</v>
          </cell>
          <cell r="E50">
            <v>100</v>
          </cell>
          <cell r="F50">
            <v>1339</v>
          </cell>
          <cell r="G50">
            <v>100</v>
          </cell>
          <cell r="H50">
            <v>10</v>
          </cell>
          <cell r="I50">
            <v>100</v>
          </cell>
          <cell r="J50">
            <v>13045</v>
          </cell>
          <cell r="K50">
            <v>100</v>
          </cell>
          <cell r="L50">
            <v>4348</v>
          </cell>
          <cell r="M50">
            <v>100</v>
          </cell>
          <cell r="N50">
            <v>5530</v>
          </cell>
          <cell r="O50">
            <v>100</v>
          </cell>
          <cell r="P50">
            <v>1423</v>
          </cell>
          <cell r="Q50">
            <v>100</v>
          </cell>
          <cell r="R50">
            <v>43</v>
          </cell>
          <cell r="S50">
            <v>100</v>
          </cell>
          <cell r="T50">
            <v>11344</v>
          </cell>
          <cell r="U50">
            <v>100</v>
          </cell>
          <cell r="V50">
            <v>24389</v>
          </cell>
          <cell r="W50">
            <v>100</v>
          </cell>
        </row>
        <row r="56">
          <cell r="A56" t="str">
            <v>a-Bruxelles - Brussel</v>
          </cell>
          <cell r="B56">
            <v>243</v>
          </cell>
          <cell r="C56">
            <v>328</v>
          </cell>
          <cell r="D56">
            <v>49</v>
          </cell>
          <cell r="E56">
            <v>0</v>
          </cell>
          <cell r="F56">
            <v>620</v>
          </cell>
          <cell r="G56">
            <v>1585</v>
          </cell>
          <cell r="H56">
            <v>1765</v>
          </cell>
          <cell r="I56">
            <v>394</v>
          </cell>
          <cell r="J56">
            <v>8</v>
          </cell>
          <cell r="K56">
            <v>3752</v>
          </cell>
          <cell r="L56">
            <v>600</v>
          </cell>
          <cell r="M56">
            <v>702</v>
          </cell>
          <cell r="N56">
            <v>210</v>
          </cell>
          <cell r="O56">
            <v>3</v>
          </cell>
          <cell r="P56">
            <v>1515</v>
          </cell>
          <cell r="Q56">
            <v>5887</v>
          </cell>
        </row>
        <row r="57">
          <cell r="A57" t="str">
            <v>b-Antwerpen</v>
          </cell>
          <cell r="B57">
            <v>316</v>
          </cell>
          <cell r="C57">
            <v>395</v>
          </cell>
          <cell r="D57">
            <v>46</v>
          </cell>
          <cell r="E57">
            <v>5</v>
          </cell>
          <cell r="F57">
            <v>762</v>
          </cell>
          <cell r="G57">
            <v>1428</v>
          </cell>
          <cell r="H57">
            <v>1652</v>
          </cell>
          <cell r="I57">
            <v>361</v>
          </cell>
          <cell r="J57">
            <v>3</v>
          </cell>
          <cell r="K57">
            <v>3444</v>
          </cell>
          <cell r="L57">
            <v>487</v>
          </cell>
          <cell r="M57">
            <v>554</v>
          </cell>
          <cell r="N57">
            <v>220</v>
          </cell>
          <cell r="O57">
            <v>2</v>
          </cell>
          <cell r="P57">
            <v>1263</v>
          </cell>
          <cell r="Q57">
            <v>5469</v>
          </cell>
        </row>
        <row r="58">
          <cell r="A58" t="str">
            <v>c-Limburg</v>
          </cell>
          <cell r="B58">
            <v>111</v>
          </cell>
          <cell r="C58">
            <v>105</v>
          </cell>
          <cell r="D58">
            <v>24</v>
          </cell>
          <cell r="E58">
            <v>1</v>
          </cell>
          <cell r="F58">
            <v>241</v>
          </cell>
          <cell r="G58">
            <v>360</v>
          </cell>
          <cell r="H58">
            <v>516</v>
          </cell>
          <cell r="I58">
            <v>114</v>
          </cell>
          <cell r="J58">
            <v>4</v>
          </cell>
          <cell r="K58">
            <v>994</v>
          </cell>
          <cell r="L58">
            <v>109</v>
          </cell>
          <cell r="M58">
            <v>160</v>
          </cell>
          <cell r="N58">
            <v>56</v>
          </cell>
          <cell r="O58">
            <v>0</v>
          </cell>
          <cell r="P58">
            <v>325</v>
          </cell>
          <cell r="Q58">
            <v>1560</v>
          </cell>
        </row>
        <row r="59">
          <cell r="A59" t="str">
            <v>d-Oost-Vlaanderen</v>
          </cell>
          <cell r="B59">
            <v>131</v>
          </cell>
          <cell r="C59">
            <v>150</v>
          </cell>
          <cell r="D59">
            <v>20</v>
          </cell>
          <cell r="E59">
            <v>1</v>
          </cell>
          <cell r="F59">
            <v>302</v>
          </cell>
          <cell r="G59">
            <v>669</v>
          </cell>
          <cell r="H59">
            <v>861</v>
          </cell>
          <cell r="I59">
            <v>185</v>
          </cell>
          <cell r="J59">
            <v>2</v>
          </cell>
          <cell r="K59">
            <v>1717</v>
          </cell>
          <cell r="L59">
            <v>244</v>
          </cell>
          <cell r="M59">
            <v>306</v>
          </cell>
          <cell r="N59">
            <v>117</v>
          </cell>
          <cell r="O59">
            <v>2</v>
          </cell>
          <cell r="P59">
            <v>669</v>
          </cell>
          <cell r="Q59">
            <v>2688</v>
          </cell>
        </row>
        <row r="60">
          <cell r="A60" t="str">
            <v>e-Vlaams-Brabant</v>
          </cell>
          <cell r="B60">
            <v>150</v>
          </cell>
          <cell r="C60">
            <v>197</v>
          </cell>
          <cell r="D60">
            <v>24</v>
          </cell>
          <cell r="E60">
            <v>0</v>
          </cell>
          <cell r="F60">
            <v>371</v>
          </cell>
          <cell r="G60">
            <v>715</v>
          </cell>
          <cell r="H60">
            <v>811</v>
          </cell>
          <cell r="I60">
            <v>153</v>
          </cell>
          <cell r="J60">
            <v>2</v>
          </cell>
          <cell r="K60">
            <v>1681</v>
          </cell>
          <cell r="L60">
            <v>203</v>
          </cell>
          <cell r="M60">
            <v>252</v>
          </cell>
          <cell r="N60">
            <v>91</v>
          </cell>
          <cell r="O60">
            <v>1</v>
          </cell>
          <cell r="P60">
            <v>547</v>
          </cell>
          <cell r="Q60">
            <v>2599</v>
          </cell>
        </row>
        <row r="61">
          <cell r="A61" t="str">
            <v>f-West-Vlaanderen</v>
          </cell>
          <cell r="B61">
            <v>184</v>
          </cell>
          <cell r="C61">
            <v>257</v>
          </cell>
          <cell r="D61">
            <v>36</v>
          </cell>
          <cell r="E61">
            <v>3</v>
          </cell>
          <cell r="F61">
            <v>480</v>
          </cell>
          <cell r="G61">
            <v>680</v>
          </cell>
          <cell r="H61">
            <v>812</v>
          </cell>
          <cell r="I61">
            <v>128</v>
          </cell>
          <cell r="J61">
            <v>3</v>
          </cell>
          <cell r="K61">
            <v>1623</v>
          </cell>
          <cell r="L61">
            <v>210</v>
          </cell>
          <cell r="M61">
            <v>247</v>
          </cell>
          <cell r="N61">
            <v>97</v>
          </cell>
          <cell r="O61">
            <v>2</v>
          </cell>
          <cell r="P61">
            <v>556</v>
          </cell>
          <cell r="Q61">
            <v>2659</v>
          </cell>
        </row>
        <row r="62">
          <cell r="A62" t="str">
            <v>g-Brabant Wallon</v>
          </cell>
          <cell r="B62">
            <v>15</v>
          </cell>
          <cell r="C62">
            <v>21</v>
          </cell>
          <cell r="D62">
            <v>5</v>
          </cell>
          <cell r="E62">
            <v>1</v>
          </cell>
          <cell r="F62">
            <v>42</v>
          </cell>
          <cell r="G62">
            <v>95</v>
          </cell>
          <cell r="H62">
            <v>141</v>
          </cell>
          <cell r="I62">
            <v>33</v>
          </cell>
          <cell r="J62">
            <v>1</v>
          </cell>
          <cell r="K62">
            <v>270</v>
          </cell>
          <cell r="L62">
            <v>38</v>
          </cell>
          <cell r="M62">
            <v>41</v>
          </cell>
          <cell r="N62">
            <v>11</v>
          </cell>
          <cell r="O62">
            <v>1</v>
          </cell>
          <cell r="P62">
            <v>91</v>
          </cell>
          <cell r="Q62">
            <v>403</v>
          </cell>
        </row>
        <row r="63">
          <cell r="A63" t="str">
            <v>h-Hainaut</v>
          </cell>
          <cell r="B63">
            <v>44</v>
          </cell>
          <cell r="C63">
            <v>68</v>
          </cell>
          <cell r="D63">
            <v>14</v>
          </cell>
          <cell r="E63">
            <v>1</v>
          </cell>
          <cell r="F63">
            <v>127</v>
          </cell>
          <cell r="G63">
            <v>237</v>
          </cell>
          <cell r="H63">
            <v>330</v>
          </cell>
          <cell r="I63">
            <v>76</v>
          </cell>
          <cell r="J63">
            <v>2</v>
          </cell>
          <cell r="K63">
            <v>645</v>
          </cell>
          <cell r="L63">
            <v>85</v>
          </cell>
          <cell r="M63">
            <v>88</v>
          </cell>
          <cell r="N63">
            <v>32</v>
          </cell>
          <cell r="O63">
            <v>0</v>
          </cell>
          <cell r="P63">
            <v>205</v>
          </cell>
          <cell r="Q63">
            <v>977</v>
          </cell>
        </row>
        <row r="64">
          <cell r="A64" t="str">
            <v>i-Liège</v>
          </cell>
          <cell r="B64">
            <v>44</v>
          </cell>
          <cell r="C64">
            <v>64</v>
          </cell>
          <cell r="D64">
            <v>12</v>
          </cell>
          <cell r="E64">
            <v>0</v>
          </cell>
          <cell r="F64">
            <v>120</v>
          </cell>
          <cell r="G64">
            <v>224</v>
          </cell>
          <cell r="H64">
            <v>306</v>
          </cell>
          <cell r="I64">
            <v>81</v>
          </cell>
          <cell r="J64">
            <v>0</v>
          </cell>
          <cell r="K64">
            <v>611</v>
          </cell>
          <cell r="L64">
            <v>78</v>
          </cell>
          <cell r="M64">
            <v>108</v>
          </cell>
          <cell r="N64">
            <v>50</v>
          </cell>
          <cell r="O64">
            <v>0</v>
          </cell>
          <cell r="P64">
            <v>236</v>
          </cell>
          <cell r="Q64">
            <v>967</v>
          </cell>
        </row>
        <row r="65">
          <cell r="A65" t="str">
            <v>j-Luxembourg</v>
          </cell>
          <cell r="B65">
            <v>15</v>
          </cell>
          <cell r="C65">
            <v>15</v>
          </cell>
          <cell r="D65">
            <v>2</v>
          </cell>
          <cell r="E65">
            <v>0</v>
          </cell>
          <cell r="F65">
            <v>32</v>
          </cell>
          <cell r="G65">
            <v>33</v>
          </cell>
          <cell r="H65">
            <v>55</v>
          </cell>
          <cell r="I65">
            <v>16</v>
          </cell>
          <cell r="J65">
            <v>1</v>
          </cell>
          <cell r="K65">
            <v>105</v>
          </cell>
          <cell r="L65">
            <v>14</v>
          </cell>
          <cell r="M65">
            <v>21</v>
          </cell>
          <cell r="N65">
            <v>8</v>
          </cell>
          <cell r="O65">
            <v>0</v>
          </cell>
          <cell r="P65">
            <v>43</v>
          </cell>
          <cell r="Q65">
            <v>180</v>
          </cell>
        </row>
        <row r="66">
          <cell r="A66" t="str">
            <v>k-Namur</v>
          </cell>
          <cell r="B66">
            <v>17</v>
          </cell>
          <cell r="C66">
            <v>34</v>
          </cell>
          <cell r="D66">
            <v>4</v>
          </cell>
          <cell r="E66">
            <v>0</v>
          </cell>
          <cell r="F66">
            <v>55</v>
          </cell>
          <cell r="G66">
            <v>117</v>
          </cell>
          <cell r="H66">
            <v>154</v>
          </cell>
          <cell r="I66">
            <v>28</v>
          </cell>
          <cell r="J66">
            <v>1</v>
          </cell>
          <cell r="K66">
            <v>300</v>
          </cell>
          <cell r="L66">
            <v>40</v>
          </cell>
          <cell r="M66">
            <v>47</v>
          </cell>
          <cell r="N66">
            <v>11</v>
          </cell>
          <cell r="O66">
            <v>1</v>
          </cell>
          <cell r="P66">
            <v>99</v>
          </cell>
          <cell r="Q66">
            <v>454</v>
          </cell>
        </row>
        <row r="67">
          <cell r="A67" t="str">
            <v>m-Inconnu</v>
          </cell>
          <cell r="B67">
            <v>26</v>
          </cell>
          <cell r="C67">
            <v>36</v>
          </cell>
          <cell r="D67">
            <v>7</v>
          </cell>
          <cell r="E67">
            <v>1</v>
          </cell>
          <cell r="F67">
            <v>70</v>
          </cell>
          <cell r="G67">
            <v>167</v>
          </cell>
          <cell r="H67">
            <v>155</v>
          </cell>
          <cell r="I67">
            <v>30</v>
          </cell>
          <cell r="J67">
            <v>1</v>
          </cell>
          <cell r="K67">
            <v>353</v>
          </cell>
          <cell r="L67">
            <v>59</v>
          </cell>
          <cell r="M67">
            <v>47</v>
          </cell>
          <cell r="N67">
            <v>17</v>
          </cell>
          <cell r="O67">
            <v>0</v>
          </cell>
          <cell r="P67">
            <v>123</v>
          </cell>
          <cell r="Q67">
            <v>546</v>
          </cell>
        </row>
        <row r="68">
          <cell r="A68" t="str">
            <v>Total</v>
          </cell>
          <cell r="B68">
            <v>1296</v>
          </cell>
          <cell r="C68">
            <v>1670</v>
          </cell>
          <cell r="D68">
            <v>243</v>
          </cell>
          <cell r="E68">
            <v>13</v>
          </cell>
          <cell r="F68">
            <v>3222</v>
          </cell>
          <cell r="G68">
            <v>6310</v>
          </cell>
          <cell r="H68">
            <v>7558</v>
          </cell>
          <cell r="I68">
            <v>1599</v>
          </cell>
          <cell r="J68">
            <v>28</v>
          </cell>
          <cell r="K68">
            <v>15495</v>
          </cell>
          <cell r="L68">
            <v>2167</v>
          </cell>
          <cell r="M68">
            <v>2573</v>
          </cell>
          <cell r="N68">
            <v>920</v>
          </cell>
          <cell r="O68">
            <v>12</v>
          </cell>
          <cell r="P68">
            <v>5672</v>
          </cell>
          <cell r="Q68">
            <v>24389</v>
          </cell>
        </row>
        <row r="74">
          <cell r="A74" t="str">
            <v>a-Bruxelles - Brussel</v>
          </cell>
          <cell r="B74">
            <v>18.75</v>
          </cell>
          <cell r="C74">
            <v>19.64071856287425</v>
          </cell>
          <cell r="D74">
            <v>20.16460905349794</v>
          </cell>
          <cell r="E74">
            <v>0</v>
          </cell>
          <cell r="F74">
            <v>19.24270639354438</v>
          </cell>
          <cell r="G74">
            <v>25.118858954041208</v>
          </cell>
          <cell r="H74">
            <v>23.3527388197936</v>
          </cell>
          <cell r="I74">
            <v>24.640400250156343</v>
          </cell>
          <cell r="J74">
            <v>28.57142857142857</v>
          </cell>
          <cell r="K74">
            <v>24.214262665375927</v>
          </cell>
          <cell r="L74">
            <v>27.68804799261652</v>
          </cell>
          <cell r="M74">
            <v>27.283326855810337</v>
          </cell>
          <cell r="N74">
            <v>22.82608695652174</v>
          </cell>
          <cell r="O74">
            <v>25</v>
          </cell>
          <cell r="P74">
            <v>26.71015514809591</v>
          </cell>
          <cell r="Q74">
            <v>24.137931034482758</v>
          </cell>
        </row>
        <row r="75">
          <cell r="A75" t="str">
            <v>b-Antwerpen</v>
          </cell>
          <cell r="B75">
            <v>24.382716049382715</v>
          </cell>
          <cell r="C75">
            <v>23.652694610778443</v>
          </cell>
          <cell r="D75">
            <v>18.930041152263374</v>
          </cell>
          <cell r="E75">
            <v>38.46153846153847</v>
          </cell>
          <cell r="F75">
            <v>23.64990689013035</v>
          </cell>
          <cell r="G75">
            <v>22.63074484944532</v>
          </cell>
          <cell r="H75">
            <v>21.857634294786987</v>
          </cell>
          <cell r="I75">
            <v>22.576610381488432</v>
          </cell>
          <cell r="J75">
            <v>10.714285714285714</v>
          </cell>
          <cell r="K75">
            <v>22.226524685382383</v>
          </cell>
          <cell r="L75">
            <v>22.473465620673743</v>
          </cell>
          <cell r="M75">
            <v>21.53128643606685</v>
          </cell>
          <cell r="N75">
            <v>23.91304347826087</v>
          </cell>
          <cell r="O75">
            <v>16.666666666666664</v>
          </cell>
          <cell r="P75">
            <v>22.2672778561354</v>
          </cell>
          <cell r="Q75">
            <v>22.424043626224933</v>
          </cell>
        </row>
        <row r="76">
          <cell r="A76" t="str">
            <v>c-Limburg</v>
          </cell>
          <cell r="B76">
            <v>8.564814814814815</v>
          </cell>
          <cell r="C76">
            <v>6.287425149700598</v>
          </cell>
          <cell r="D76">
            <v>9.876543209876543</v>
          </cell>
          <cell r="E76">
            <v>7.6923076923076925</v>
          </cell>
          <cell r="F76">
            <v>7.479826194909993</v>
          </cell>
          <cell r="G76">
            <v>5.705229793977813</v>
          </cell>
          <cell r="H76">
            <v>6.827202963747022</v>
          </cell>
          <cell r="I76">
            <v>7.129455909943714</v>
          </cell>
          <cell r="J76">
            <v>14.285714285714285</v>
          </cell>
          <cell r="K76">
            <v>6.414972571797355</v>
          </cell>
          <cell r="L76">
            <v>5.029995385325335</v>
          </cell>
          <cell r="M76">
            <v>6.218422075398368</v>
          </cell>
          <cell r="N76">
            <v>6.086956521739131</v>
          </cell>
          <cell r="O76">
            <v>0</v>
          </cell>
          <cell r="P76">
            <v>5.729901269393512</v>
          </cell>
          <cell r="Q76">
            <v>6.396326212636845</v>
          </cell>
        </row>
        <row r="77">
          <cell r="A77" t="str">
            <v>d-Oost-Vlaanderen</v>
          </cell>
          <cell r="B77">
            <v>10.108024691358025</v>
          </cell>
          <cell r="C77">
            <v>8.982035928143713</v>
          </cell>
          <cell r="D77">
            <v>8.23045267489712</v>
          </cell>
          <cell r="E77">
            <v>7.6923076923076925</v>
          </cell>
          <cell r="F77">
            <v>9.373060211049038</v>
          </cell>
          <cell r="G77">
            <v>10.602218700475435</v>
          </cell>
          <cell r="H77">
            <v>11.391902619740671</v>
          </cell>
          <cell r="I77">
            <v>11.569731081926204</v>
          </cell>
          <cell r="J77">
            <v>7.142857142857142</v>
          </cell>
          <cell r="K77">
            <v>11.080993868989998</v>
          </cell>
          <cell r="L77">
            <v>11.259806183664052</v>
          </cell>
          <cell r="M77">
            <v>11.89273221919938</v>
          </cell>
          <cell r="N77">
            <v>12.717391304347824</v>
          </cell>
          <cell r="O77">
            <v>16.666666666666664</v>
          </cell>
          <cell r="P77">
            <v>11.794781382228491</v>
          </cell>
          <cell r="Q77">
            <v>11.021362089466564</v>
          </cell>
        </row>
        <row r="78">
          <cell r="A78" t="str">
            <v>e-Vlaams-Brabant</v>
          </cell>
          <cell r="B78">
            <v>11.574074074074074</v>
          </cell>
          <cell r="C78">
            <v>11.796407185628741</v>
          </cell>
          <cell r="D78">
            <v>9.876543209876543</v>
          </cell>
          <cell r="E78">
            <v>0</v>
          </cell>
          <cell r="F78">
            <v>11.514587212911236</v>
          </cell>
          <cell r="G78">
            <v>11.331220285261487</v>
          </cell>
          <cell r="H78">
            <v>10.730351944958985</v>
          </cell>
          <cell r="I78">
            <v>9.568480300187618</v>
          </cell>
          <cell r="J78">
            <v>7.142857142857142</v>
          </cell>
          <cell r="K78">
            <v>10.8486608583414</v>
          </cell>
          <cell r="L78">
            <v>9.367789570835255</v>
          </cell>
          <cell r="M78">
            <v>9.79401476875243</v>
          </cell>
          <cell r="N78">
            <v>9.891304347826086</v>
          </cell>
          <cell r="O78">
            <v>8.333333333333332</v>
          </cell>
          <cell r="P78">
            <v>9.643864598025388</v>
          </cell>
          <cell r="Q78">
            <v>10.65644347861741</v>
          </cell>
        </row>
        <row r="79">
          <cell r="A79" t="str">
            <v>f-West-Vlaanderen</v>
          </cell>
          <cell r="B79">
            <v>14.197530864197528</v>
          </cell>
          <cell r="C79">
            <v>15.389221556886227</v>
          </cell>
          <cell r="D79">
            <v>14.814814814814813</v>
          </cell>
          <cell r="E79">
            <v>23.076923076923077</v>
          </cell>
          <cell r="F79">
            <v>14.897579143389201</v>
          </cell>
          <cell r="G79">
            <v>10.776545166402537</v>
          </cell>
          <cell r="H79">
            <v>10.743582958454617</v>
          </cell>
          <cell r="I79">
            <v>8.005003126954346</v>
          </cell>
          <cell r="J79">
            <v>10.714285714285714</v>
          </cell>
          <cell r="K79">
            <v>10.47434656340755</v>
          </cell>
          <cell r="L79">
            <v>9.690816797415783</v>
          </cell>
          <cell r="M79">
            <v>9.59968907889623</v>
          </cell>
          <cell r="N79">
            <v>10.543478260869568</v>
          </cell>
          <cell r="O79">
            <v>16.666666666666664</v>
          </cell>
          <cell r="P79">
            <v>9.802538787023977</v>
          </cell>
          <cell r="Q79">
            <v>10.902456025257289</v>
          </cell>
        </row>
        <row r="80">
          <cell r="A80" t="str">
            <v>g-Brabant Wallon</v>
          </cell>
          <cell r="B80">
            <v>1.1574074074074074</v>
          </cell>
          <cell r="C80">
            <v>1.2574850299401197</v>
          </cell>
          <cell r="D80">
            <v>2.05761316872428</v>
          </cell>
          <cell r="E80">
            <v>7.6923076923076925</v>
          </cell>
          <cell r="F80">
            <v>1.303538175046555</v>
          </cell>
          <cell r="G80">
            <v>1.5055467511885896</v>
          </cell>
          <cell r="H80">
            <v>1.8655729028843608</v>
          </cell>
          <cell r="I80">
            <v>2.0637898686679175</v>
          </cell>
          <cell r="J80">
            <v>3.571428571428571</v>
          </cell>
          <cell r="K80">
            <v>1.7424975798644726</v>
          </cell>
          <cell r="L80">
            <v>1.753576372865713</v>
          </cell>
          <cell r="M80">
            <v>1.5934706568208314</v>
          </cell>
          <cell r="N80">
            <v>1.1956521739130435</v>
          </cell>
          <cell r="O80">
            <v>8.333333333333332</v>
          </cell>
          <cell r="P80">
            <v>1.6043723554301832</v>
          </cell>
          <cell r="Q80">
            <v>1.6523842715978518</v>
          </cell>
        </row>
        <row r="81">
          <cell r="A81" t="str">
            <v>h-Hainaut</v>
          </cell>
          <cell r="B81">
            <v>3.3950617283950617</v>
          </cell>
          <cell r="C81">
            <v>4.07185628742515</v>
          </cell>
          <cell r="D81">
            <v>5.761316872427984</v>
          </cell>
          <cell r="E81">
            <v>7.6923076923076925</v>
          </cell>
          <cell r="F81">
            <v>3.941651148355059</v>
          </cell>
          <cell r="G81">
            <v>3.7559429477020605</v>
          </cell>
          <cell r="H81">
            <v>4.366234453559143</v>
          </cell>
          <cell r="I81">
            <v>4.752970606629144</v>
          </cell>
          <cell r="J81">
            <v>7.142857142857142</v>
          </cell>
          <cell r="K81">
            <v>4.162633107454018</v>
          </cell>
          <cell r="L81">
            <v>3.9224734656206737</v>
          </cell>
          <cell r="M81">
            <v>3.4201321414691024</v>
          </cell>
          <cell r="N81">
            <v>3.4782608695652173</v>
          </cell>
          <cell r="O81">
            <v>0</v>
          </cell>
          <cell r="P81">
            <v>3.6142454160789845</v>
          </cell>
          <cell r="Q81">
            <v>4.005904301119357</v>
          </cell>
        </row>
        <row r="82">
          <cell r="A82" t="str">
            <v>i-Liège</v>
          </cell>
          <cell r="B82">
            <v>3.3950617283950617</v>
          </cell>
          <cell r="C82">
            <v>3.8323353293413174</v>
          </cell>
          <cell r="D82">
            <v>4.938271604938271</v>
          </cell>
          <cell r="E82">
            <v>0</v>
          </cell>
          <cell r="F82">
            <v>3.7243947858473003</v>
          </cell>
          <cell r="G82">
            <v>3.549920760697306</v>
          </cell>
          <cell r="H82">
            <v>4.048690129663933</v>
          </cell>
          <cell r="I82">
            <v>5.065666041275797</v>
          </cell>
          <cell r="J82">
            <v>0</v>
          </cell>
          <cell r="K82">
            <v>3.9432074862858983</v>
          </cell>
          <cell r="L82">
            <v>3.599446239040148</v>
          </cell>
          <cell r="M82">
            <v>4.1974349008938985</v>
          </cell>
          <cell r="N82">
            <v>5.434782608695652</v>
          </cell>
          <cell r="O82">
            <v>0</v>
          </cell>
          <cell r="P82">
            <v>4.160789844851904</v>
          </cell>
          <cell r="Q82">
            <v>3.964902210012711</v>
          </cell>
        </row>
        <row r="83">
          <cell r="A83" t="str">
            <v>j-Luxembourg</v>
          </cell>
          <cell r="B83">
            <v>1.1574074074074074</v>
          </cell>
          <cell r="C83">
            <v>0.8982035928143712</v>
          </cell>
          <cell r="D83">
            <v>0.823045267489712</v>
          </cell>
          <cell r="E83">
            <v>0</v>
          </cell>
          <cell r="F83">
            <v>0.9931719428926132</v>
          </cell>
          <cell r="G83">
            <v>0.5229793977812995</v>
          </cell>
          <cell r="H83">
            <v>0.7277057422598571</v>
          </cell>
          <cell r="I83">
            <v>1.0006253908692933</v>
          </cell>
          <cell r="J83">
            <v>3.571428571428571</v>
          </cell>
          <cell r="K83">
            <v>0.6776379477250726</v>
          </cell>
          <cell r="L83">
            <v>0.6460544531610521</v>
          </cell>
          <cell r="M83">
            <v>0.8161678973960356</v>
          </cell>
          <cell r="N83">
            <v>0.8695652173913043</v>
          </cell>
          <cell r="O83">
            <v>0</v>
          </cell>
          <cell r="P83">
            <v>0.7581100141043724</v>
          </cell>
          <cell r="Q83">
            <v>0.7380376399196359</v>
          </cell>
        </row>
        <row r="84">
          <cell r="A84" t="str">
            <v>k-Namur</v>
          </cell>
          <cell r="B84">
            <v>1.3117283950617284</v>
          </cell>
          <cell r="C84">
            <v>2.035928143712575</v>
          </cell>
          <cell r="D84">
            <v>1.646090534979424</v>
          </cell>
          <cell r="E84">
            <v>0</v>
          </cell>
          <cell r="F84">
            <v>1.707014276846679</v>
          </cell>
          <cell r="G84">
            <v>1.8541996830427891</v>
          </cell>
          <cell r="H84">
            <v>2.0375760783276</v>
          </cell>
          <cell r="I84">
            <v>1.751094434021263</v>
          </cell>
          <cell r="J84">
            <v>3.571428571428571</v>
          </cell>
          <cell r="K84">
            <v>1.9361084220716358</v>
          </cell>
          <cell r="L84">
            <v>1.8458698661744348</v>
          </cell>
          <cell r="M84">
            <v>1.8266614846482705</v>
          </cell>
          <cell r="N84">
            <v>1.1956521739130435</v>
          </cell>
          <cell r="O84">
            <v>8.333333333333332</v>
          </cell>
          <cell r="P84">
            <v>1.7454160789844853</v>
          </cell>
          <cell r="Q84">
            <v>1.8614949362417483</v>
          </cell>
        </row>
        <row r="85">
          <cell r="A85" t="str">
            <v>m-Inconnu</v>
          </cell>
          <cell r="B85">
            <v>2.006172839506173</v>
          </cell>
          <cell r="C85">
            <v>2.155688622754491</v>
          </cell>
          <cell r="D85">
            <v>2.880658436213992</v>
          </cell>
          <cell r="E85">
            <v>7.6923076923076925</v>
          </cell>
          <cell r="F85">
            <v>2.1725636250775917</v>
          </cell>
          <cell r="G85">
            <v>2.646592709984152</v>
          </cell>
          <cell r="H85">
            <v>2.0508070918232337</v>
          </cell>
          <cell r="I85">
            <v>1.876172607879925</v>
          </cell>
          <cell r="J85">
            <v>3.571428571428571</v>
          </cell>
          <cell r="K85">
            <v>2.2781542433042916</v>
          </cell>
          <cell r="L85">
            <v>2.722658052607291</v>
          </cell>
          <cell r="M85">
            <v>1.8266614846482705</v>
          </cell>
          <cell r="N85">
            <v>1.847826086956522</v>
          </cell>
          <cell r="O85">
            <v>0</v>
          </cell>
          <cell r="P85">
            <v>2.168547249647391</v>
          </cell>
          <cell r="Q85">
            <v>2.2387141744228956</v>
          </cell>
        </row>
        <row r="86">
          <cell r="A86" t="str">
            <v>Total</v>
          </cell>
          <cell r="B86">
            <v>100</v>
          </cell>
          <cell r="C86">
            <v>100</v>
          </cell>
          <cell r="D86">
            <v>100</v>
          </cell>
          <cell r="E86">
            <v>100</v>
          </cell>
          <cell r="F86">
            <v>100</v>
          </cell>
          <cell r="G86">
            <v>100</v>
          </cell>
          <cell r="H86">
            <v>100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  <cell r="M86">
            <v>100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</row>
        <row r="92">
          <cell r="A92" t="str">
            <v>a-Bruxelles - Brussel</v>
          </cell>
          <cell r="B92">
            <v>1</v>
          </cell>
          <cell r="C92">
            <v>16.666666666666664</v>
          </cell>
          <cell r="D92">
            <v>1</v>
          </cell>
          <cell r="E92">
            <v>16.666666666666664</v>
          </cell>
          <cell r="F92">
            <v>1747</v>
          </cell>
          <cell r="G92">
            <v>28.241189783381834</v>
          </cell>
          <cell r="H92">
            <v>1661</v>
          </cell>
          <cell r="I92">
            <v>29.258411132640482</v>
          </cell>
          <cell r="J92">
            <v>377</v>
          </cell>
          <cell r="K92">
            <v>29.11196911196911</v>
          </cell>
          <cell r="L92">
            <v>4</v>
          </cell>
          <cell r="M92">
            <v>16.666666666666664</v>
          </cell>
          <cell r="N92">
            <v>3789</v>
          </cell>
          <cell r="O92">
            <v>28.743741465634958</v>
          </cell>
          <cell r="P92">
            <v>680</v>
          </cell>
          <cell r="Q92">
            <v>18.989109187377828</v>
          </cell>
          <cell r="R92">
            <v>1134</v>
          </cell>
          <cell r="S92">
            <v>18.517308948399737</v>
          </cell>
          <cell r="T92">
            <v>276</v>
          </cell>
          <cell r="U92">
            <v>18.813905930470348</v>
          </cell>
          <cell r="V92">
            <v>7</v>
          </cell>
          <cell r="W92">
            <v>24.137931034482758</v>
          </cell>
          <cell r="X92">
            <v>2097</v>
          </cell>
          <cell r="Y92">
            <v>18.721542719400052</v>
          </cell>
          <cell r="Z92">
            <v>5887</v>
          </cell>
          <cell r="AA92">
            <v>24.137931034482758</v>
          </cell>
        </row>
        <row r="93">
          <cell r="A93" t="str">
            <v>b-Antwerpen</v>
          </cell>
          <cell r="B93">
            <v>1</v>
          </cell>
          <cell r="C93">
            <v>16.666666666666664</v>
          </cell>
          <cell r="D93">
            <v>1</v>
          </cell>
          <cell r="E93">
            <v>16.666666666666664</v>
          </cell>
          <cell r="F93">
            <v>1405</v>
          </cell>
          <cell r="G93">
            <v>22.712576786291628</v>
          </cell>
          <cell r="H93">
            <v>1169</v>
          </cell>
          <cell r="I93">
            <v>20.591861898890258</v>
          </cell>
          <cell r="J93">
            <v>281</v>
          </cell>
          <cell r="K93">
            <v>21.698841698841697</v>
          </cell>
          <cell r="L93">
            <v>3</v>
          </cell>
          <cell r="M93">
            <v>12.5</v>
          </cell>
          <cell r="N93">
            <v>2858</v>
          </cell>
          <cell r="O93">
            <v>21.68108026096192</v>
          </cell>
          <cell r="P93">
            <v>825</v>
          </cell>
          <cell r="Q93">
            <v>23.038257469980454</v>
          </cell>
          <cell r="R93">
            <v>1432</v>
          </cell>
          <cell r="S93">
            <v>23.383409536250817</v>
          </cell>
          <cell r="T93">
            <v>346</v>
          </cell>
          <cell r="U93">
            <v>23.585548738922977</v>
          </cell>
          <cell r="V93">
            <v>7</v>
          </cell>
          <cell r="W93">
            <v>24.137931034482758</v>
          </cell>
          <cell r="X93">
            <v>2610</v>
          </cell>
          <cell r="Y93">
            <v>23.30149093830908</v>
          </cell>
          <cell r="Z93">
            <v>5469</v>
          </cell>
          <cell r="AA93">
            <v>22.424043626224933</v>
          </cell>
        </row>
        <row r="94">
          <cell r="A94" t="str">
            <v>c-Limburg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281</v>
          </cell>
          <cell r="G94">
            <v>4.542515357258326</v>
          </cell>
          <cell r="H94">
            <v>255</v>
          </cell>
          <cell r="I94">
            <v>4.491809054077859</v>
          </cell>
          <cell r="J94">
            <v>62</v>
          </cell>
          <cell r="K94">
            <v>4.787644787644788</v>
          </cell>
          <cell r="L94">
            <v>2</v>
          </cell>
          <cell r="M94">
            <v>8.333333333333332</v>
          </cell>
          <cell r="N94">
            <v>600</v>
          </cell>
          <cell r="O94">
            <v>4.551661356395084</v>
          </cell>
          <cell r="P94">
            <v>299</v>
          </cell>
          <cell r="Q94">
            <v>8.349623010332309</v>
          </cell>
          <cell r="R94">
            <v>526</v>
          </cell>
          <cell r="S94">
            <v>8.589157413455258</v>
          </cell>
          <cell r="T94">
            <v>132</v>
          </cell>
          <cell r="U94">
            <v>8.997955010224949</v>
          </cell>
          <cell r="V94">
            <v>3</v>
          </cell>
          <cell r="W94">
            <v>10.344827586206897</v>
          </cell>
          <cell r="X94">
            <v>960</v>
          </cell>
          <cell r="Y94">
            <v>8.570663333630927</v>
          </cell>
          <cell r="Z94">
            <v>1560</v>
          </cell>
          <cell r="AA94">
            <v>6.396326212636845</v>
          </cell>
        </row>
        <row r="95">
          <cell r="A95" t="str">
            <v>d-Oost-Vlaanderen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593</v>
          </cell>
          <cell r="G95">
            <v>9.586162301972195</v>
          </cell>
          <cell r="H95">
            <v>595</v>
          </cell>
          <cell r="I95">
            <v>10.480887792848334</v>
          </cell>
          <cell r="J95">
            <v>146</v>
          </cell>
          <cell r="K95">
            <v>11.274131274131275</v>
          </cell>
          <cell r="L95">
            <v>5</v>
          </cell>
          <cell r="M95">
            <v>20.833333333333336</v>
          </cell>
          <cell r="N95">
            <v>1339</v>
          </cell>
          <cell r="O95">
            <v>10.157790927021697</v>
          </cell>
          <cell r="P95">
            <v>451</v>
          </cell>
          <cell r="Q95">
            <v>12.594247416922647</v>
          </cell>
          <cell r="R95">
            <v>722</v>
          </cell>
          <cell r="S95">
            <v>11.78967994774657</v>
          </cell>
          <cell r="T95">
            <v>176</v>
          </cell>
          <cell r="U95">
            <v>11.9972733469666</v>
          </cell>
          <cell r="V95">
            <v>0</v>
          </cell>
          <cell r="W95">
            <v>0</v>
          </cell>
          <cell r="X95">
            <v>1349</v>
          </cell>
          <cell r="Y95">
            <v>12.043567538612624</v>
          </cell>
          <cell r="Z95">
            <v>2688</v>
          </cell>
          <cell r="AA95">
            <v>11.021362089466564</v>
          </cell>
        </row>
        <row r="96">
          <cell r="A96" t="str">
            <v>e-Vlaams-Brabant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774</v>
          </cell>
          <cell r="G96">
            <v>12.512124151309411</v>
          </cell>
          <cell r="H96">
            <v>742</v>
          </cell>
          <cell r="I96">
            <v>13.070283600493218</v>
          </cell>
          <cell r="J96">
            <v>158</v>
          </cell>
          <cell r="K96">
            <v>12.2007722007722</v>
          </cell>
          <cell r="L96">
            <v>2</v>
          </cell>
          <cell r="M96">
            <v>8.333333333333332</v>
          </cell>
          <cell r="N96">
            <v>1676</v>
          </cell>
          <cell r="O96">
            <v>12.714307388863604</v>
          </cell>
          <cell r="P96">
            <v>294</v>
          </cell>
          <cell r="Q96">
            <v>8.209997207483944</v>
          </cell>
          <cell r="R96">
            <v>518</v>
          </cell>
          <cell r="S96">
            <v>8.458523840627041</v>
          </cell>
          <cell r="T96">
            <v>110</v>
          </cell>
          <cell r="U96">
            <v>7.498295841854125</v>
          </cell>
          <cell r="V96">
            <v>1</v>
          </cell>
          <cell r="W96">
            <v>3.4482758620689653</v>
          </cell>
          <cell r="X96">
            <v>923</v>
          </cell>
          <cell r="Y96">
            <v>8.2403356843139</v>
          </cell>
          <cell r="Z96">
            <v>2599</v>
          </cell>
          <cell r="AA96">
            <v>10.65644347861741</v>
          </cell>
        </row>
        <row r="97">
          <cell r="A97" t="str">
            <v>f-West-Vlaanderen</v>
          </cell>
          <cell r="B97">
            <v>1</v>
          </cell>
          <cell r="C97">
            <v>16.666666666666664</v>
          </cell>
          <cell r="D97">
            <v>1</v>
          </cell>
          <cell r="E97">
            <v>16.666666666666664</v>
          </cell>
          <cell r="F97">
            <v>526</v>
          </cell>
          <cell r="G97">
            <v>8.50307145166505</v>
          </cell>
          <cell r="H97">
            <v>411</v>
          </cell>
          <cell r="I97">
            <v>7.239739298925489</v>
          </cell>
          <cell r="J97">
            <v>87</v>
          </cell>
          <cell r="K97">
            <v>6.718146718146718</v>
          </cell>
          <cell r="L97">
            <v>3</v>
          </cell>
          <cell r="M97">
            <v>12.5</v>
          </cell>
          <cell r="N97">
            <v>1027</v>
          </cell>
          <cell r="O97">
            <v>7.790927021696252</v>
          </cell>
          <cell r="P97">
            <v>547</v>
          </cell>
          <cell r="Q97">
            <v>15.275062831611283</v>
          </cell>
          <cell r="R97">
            <v>905</v>
          </cell>
          <cell r="S97">
            <v>14.77792292619203</v>
          </cell>
          <cell r="T97">
            <v>174</v>
          </cell>
          <cell r="U97">
            <v>11.860940695296524</v>
          </cell>
          <cell r="V97">
            <v>5</v>
          </cell>
          <cell r="W97">
            <v>17.24137931034483</v>
          </cell>
          <cell r="X97">
            <v>1631</v>
          </cell>
          <cell r="Y97">
            <v>14.561199892866709</v>
          </cell>
          <cell r="Z97">
            <v>2659</v>
          </cell>
          <cell r="AA97">
            <v>10.902456025257289</v>
          </cell>
        </row>
        <row r="98">
          <cell r="A98" t="str">
            <v>g-Brabant Wallon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100</v>
          </cell>
          <cell r="G98">
            <v>1.6165535079211122</v>
          </cell>
          <cell r="H98">
            <v>112</v>
          </cell>
          <cell r="I98">
            <v>1.9728729963008633</v>
          </cell>
          <cell r="J98">
            <v>23</v>
          </cell>
          <cell r="K98">
            <v>1.776061776061776</v>
          </cell>
          <cell r="L98">
            <v>1</v>
          </cell>
          <cell r="M98">
            <v>4.166666666666666</v>
          </cell>
          <cell r="N98">
            <v>236</v>
          </cell>
          <cell r="O98">
            <v>1.7903201335154</v>
          </cell>
          <cell r="P98">
            <v>48</v>
          </cell>
          <cell r="Q98">
            <v>1.3404077073443172</v>
          </cell>
          <cell r="R98">
            <v>91</v>
          </cell>
          <cell r="S98">
            <v>1.4859568909209668</v>
          </cell>
          <cell r="T98">
            <v>26</v>
          </cell>
          <cell r="U98">
            <v>1.772324471710975</v>
          </cell>
          <cell r="V98">
            <v>2</v>
          </cell>
          <cell r="W98">
            <v>6.896551724137931</v>
          </cell>
          <cell r="X98">
            <v>167</v>
          </cell>
          <cell r="Y98">
            <v>1.4909383090795465</v>
          </cell>
          <cell r="Z98">
            <v>403</v>
          </cell>
          <cell r="AA98">
            <v>1.6523842715978518</v>
          </cell>
        </row>
        <row r="99">
          <cell r="A99" t="str">
            <v>h-Hainaut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216</v>
          </cell>
          <cell r="G99">
            <v>3.4917555771096023</v>
          </cell>
          <cell r="H99">
            <v>217</v>
          </cell>
          <cell r="I99">
            <v>3.822441430332922</v>
          </cell>
          <cell r="J99">
            <v>47</v>
          </cell>
          <cell r="K99">
            <v>3.6293436293436296</v>
          </cell>
          <cell r="L99">
            <v>1</v>
          </cell>
          <cell r="M99">
            <v>4.166666666666666</v>
          </cell>
          <cell r="N99">
            <v>481</v>
          </cell>
          <cell r="O99">
            <v>3.648915187376726</v>
          </cell>
          <cell r="P99">
            <v>150</v>
          </cell>
          <cell r="Q99">
            <v>4.188774085450992</v>
          </cell>
          <cell r="R99">
            <v>269</v>
          </cell>
          <cell r="S99">
            <v>4.392553886348791</v>
          </cell>
          <cell r="T99">
            <v>75</v>
          </cell>
          <cell r="U99">
            <v>5.112474437627812</v>
          </cell>
          <cell r="V99">
            <v>2</v>
          </cell>
          <cell r="W99">
            <v>6.896551724137931</v>
          </cell>
          <cell r="X99">
            <v>496</v>
          </cell>
          <cell r="Y99">
            <v>4.4281760557093115</v>
          </cell>
          <cell r="Z99">
            <v>977</v>
          </cell>
          <cell r="AA99">
            <v>4.005904301119357</v>
          </cell>
        </row>
        <row r="100">
          <cell r="A100" t="str">
            <v>i-Liège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196</v>
          </cell>
          <cell r="G100">
            <v>3.16844487552538</v>
          </cell>
          <cell r="H100">
            <v>180</v>
          </cell>
          <cell r="I100">
            <v>3.1706887440549587</v>
          </cell>
          <cell r="J100">
            <v>41</v>
          </cell>
          <cell r="K100">
            <v>3.166023166023166</v>
          </cell>
          <cell r="L100">
            <v>0</v>
          </cell>
          <cell r="M100">
            <v>0</v>
          </cell>
          <cell r="N100">
            <v>417</v>
          </cell>
          <cell r="O100">
            <v>3.163404642694583</v>
          </cell>
          <cell r="P100">
            <v>150</v>
          </cell>
          <cell r="Q100">
            <v>4.188774085450992</v>
          </cell>
          <cell r="R100">
            <v>298</v>
          </cell>
          <cell r="S100">
            <v>4.8661005878510775</v>
          </cell>
          <cell r="T100">
            <v>102</v>
          </cell>
          <cell r="U100">
            <v>6.952965235173824</v>
          </cell>
          <cell r="V100">
            <v>0</v>
          </cell>
          <cell r="W100">
            <v>0</v>
          </cell>
          <cell r="X100">
            <v>550</v>
          </cell>
          <cell r="Y100">
            <v>4.910275868226051</v>
          </cell>
          <cell r="Z100">
            <v>967</v>
          </cell>
          <cell r="AA100">
            <v>3.964902210012711</v>
          </cell>
        </row>
        <row r="101">
          <cell r="A101" t="str">
            <v>j-Luxembourg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26</v>
          </cell>
          <cell r="G101">
            <v>0.42030391205948914</v>
          </cell>
          <cell r="H101">
            <v>32</v>
          </cell>
          <cell r="I101">
            <v>0.5636779989431038</v>
          </cell>
          <cell r="J101">
            <v>9</v>
          </cell>
          <cell r="K101">
            <v>0.6949806949806949</v>
          </cell>
          <cell r="L101">
            <v>0</v>
          </cell>
          <cell r="M101">
            <v>0</v>
          </cell>
          <cell r="N101">
            <v>67</v>
          </cell>
          <cell r="O101">
            <v>0.5082688514641177</v>
          </cell>
          <cell r="P101">
            <v>36</v>
          </cell>
          <cell r="Q101">
            <v>1.005305780508238</v>
          </cell>
          <cell r="R101">
            <v>59</v>
          </cell>
          <cell r="S101">
            <v>0.9634225996080994</v>
          </cell>
          <cell r="T101">
            <v>17</v>
          </cell>
          <cell r="U101">
            <v>1.1588275391956373</v>
          </cell>
          <cell r="V101">
            <v>1</v>
          </cell>
          <cell r="W101">
            <v>3.4482758620689653</v>
          </cell>
          <cell r="X101">
            <v>113</v>
          </cell>
          <cell r="Y101">
            <v>1.008838496562807</v>
          </cell>
          <cell r="Z101">
            <v>180</v>
          </cell>
          <cell r="AA101">
            <v>0.7380376399196359</v>
          </cell>
        </row>
        <row r="102">
          <cell r="A102" t="str">
            <v>k-Namur</v>
          </cell>
          <cell r="B102">
            <v>1</v>
          </cell>
          <cell r="C102">
            <v>16.666666666666664</v>
          </cell>
          <cell r="D102">
            <v>1</v>
          </cell>
          <cell r="E102">
            <v>16.666666666666664</v>
          </cell>
          <cell r="F102">
            <v>114</v>
          </cell>
          <cell r="G102">
            <v>1.842870999030068</v>
          </cell>
          <cell r="H102">
            <v>132</v>
          </cell>
          <cell r="I102">
            <v>2.325171745640303</v>
          </cell>
          <cell r="J102">
            <v>21</v>
          </cell>
          <cell r="K102">
            <v>1.6216216216216217</v>
          </cell>
          <cell r="L102">
            <v>1</v>
          </cell>
          <cell r="M102">
            <v>4.166666666666666</v>
          </cell>
          <cell r="N102">
            <v>268</v>
          </cell>
          <cell r="O102">
            <v>2.033075405856471</v>
          </cell>
          <cell r="P102">
            <v>59</v>
          </cell>
          <cell r="Q102">
            <v>1.6475844736107235</v>
          </cell>
          <cell r="R102">
            <v>103</v>
          </cell>
          <cell r="S102">
            <v>1.6819072501632923</v>
          </cell>
          <cell r="T102">
            <v>22</v>
          </cell>
          <cell r="U102">
            <v>1.499659168370825</v>
          </cell>
          <cell r="V102">
            <v>1</v>
          </cell>
          <cell r="W102">
            <v>3.4482758620689653</v>
          </cell>
          <cell r="X102">
            <v>185</v>
          </cell>
          <cell r="Y102">
            <v>1.6516382465851263</v>
          </cell>
          <cell r="Z102">
            <v>454</v>
          </cell>
          <cell r="AA102">
            <v>1.8614949362417483</v>
          </cell>
        </row>
        <row r="103">
          <cell r="A103" t="str">
            <v>m-Inconnu</v>
          </cell>
          <cell r="B103">
            <v>2</v>
          </cell>
          <cell r="C103">
            <v>33.33333333333333</v>
          </cell>
          <cell r="D103">
            <v>2</v>
          </cell>
          <cell r="E103">
            <v>33.33333333333333</v>
          </cell>
          <cell r="F103">
            <v>208</v>
          </cell>
          <cell r="G103">
            <v>3.362431296475913</v>
          </cell>
          <cell r="H103">
            <v>171</v>
          </cell>
          <cell r="I103">
            <v>3.0121543068522105</v>
          </cell>
          <cell r="J103">
            <v>43</v>
          </cell>
          <cell r="K103">
            <v>3.3204633204633205</v>
          </cell>
          <cell r="L103">
            <v>2</v>
          </cell>
          <cell r="M103">
            <v>8.333333333333332</v>
          </cell>
          <cell r="N103">
            <v>424</v>
          </cell>
          <cell r="O103">
            <v>3.2165073585191926</v>
          </cell>
          <cell r="P103">
            <v>42</v>
          </cell>
          <cell r="Q103">
            <v>1.1728567439262776</v>
          </cell>
          <cell r="R103">
            <v>67</v>
          </cell>
          <cell r="S103">
            <v>1.094056172436316</v>
          </cell>
          <cell r="T103">
            <v>11</v>
          </cell>
          <cell r="U103">
            <v>0.7498295841854125</v>
          </cell>
          <cell r="V103">
            <v>0</v>
          </cell>
          <cell r="W103">
            <v>0</v>
          </cell>
          <cell r="X103">
            <v>120</v>
          </cell>
          <cell r="Y103">
            <v>1.0713329167038659</v>
          </cell>
          <cell r="Z103">
            <v>546</v>
          </cell>
          <cell r="AA103">
            <v>2.2387141744228956</v>
          </cell>
        </row>
        <row r="104">
          <cell r="A104" t="str">
            <v>Total</v>
          </cell>
          <cell r="B104">
            <v>6</v>
          </cell>
          <cell r="C104">
            <v>100</v>
          </cell>
          <cell r="D104">
            <v>6</v>
          </cell>
          <cell r="E104">
            <v>100</v>
          </cell>
          <cell r="F104">
            <v>6186</v>
          </cell>
          <cell r="G104">
            <v>100</v>
          </cell>
          <cell r="H104">
            <v>5677</v>
          </cell>
          <cell r="I104">
            <v>100</v>
          </cell>
          <cell r="J104">
            <v>1295</v>
          </cell>
          <cell r="K104">
            <v>100</v>
          </cell>
          <cell r="L104">
            <v>24</v>
          </cell>
          <cell r="M104">
            <v>100</v>
          </cell>
          <cell r="N104">
            <v>13182</v>
          </cell>
          <cell r="O104">
            <v>100</v>
          </cell>
          <cell r="P104">
            <v>3581</v>
          </cell>
          <cell r="Q104">
            <v>100</v>
          </cell>
          <cell r="R104">
            <v>6124</v>
          </cell>
          <cell r="S104">
            <v>100</v>
          </cell>
          <cell r="T104">
            <v>1467</v>
          </cell>
          <cell r="U104">
            <v>100</v>
          </cell>
          <cell r="V104">
            <v>29</v>
          </cell>
          <cell r="W104">
            <v>100</v>
          </cell>
          <cell r="X104">
            <v>11201</v>
          </cell>
          <cell r="Y104">
            <v>100</v>
          </cell>
          <cell r="Z104">
            <v>24389</v>
          </cell>
          <cell r="AA104">
            <v>100</v>
          </cell>
        </row>
        <row r="109">
          <cell r="A109" t="str">
            <v>a-1 à 4 travailleurs</v>
          </cell>
          <cell r="B109">
            <v>1038</v>
          </cell>
          <cell r="C109">
            <v>4.256017056869901</v>
          </cell>
        </row>
        <row r="110">
          <cell r="A110" t="str">
            <v>b-5 à 9 travailleurs</v>
          </cell>
          <cell r="B110">
            <v>940</v>
          </cell>
          <cell r="C110">
            <v>3.854196564024765</v>
          </cell>
        </row>
        <row r="111">
          <cell r="A111" t="str">
            <v>c-10 à 19 travailleurs</v>
          </cell>
          <cell r="B111">
            <v>1324</v>
          </cell>
          <cell r="C111">
            <v>5.428676862519989</v>
          </cell>
        </row>
        <row r="112">
          <cell r="A112" t="str">
            <v>d-20 à 49 travailleurs</v>
          </cell>
          <cell r="B112">
            <v>2296</v>
          </cell>
          <cell r="C112">
            <v>9.414080118086023</v>
          </cell>
        </row>
        <row r="113">
          <cell r="A113" t="str">
            <v>e-50 à 99 travailleurs</v>
          </cell>
          <cell r="B113">
            <v>1937</v>
          </cell>
          <cell r="C113">
            <v>7.9421050473574155</v>
          </cell>
        </row>
        <row r="114">
          <cell r="A114" t="str">
            <v>f-100 à 199 travailleurs</v>
          </cell>
          <cell r="B114">
            <v>2346</v>
          </cell>
          <cell r="C114">
            <v>9.619090573619255</v>
          </cell>
        </row>
        <row r="115">
          <cell r="A115" t="str">
            <v>g-200 à 499 travailleurs</v>
          </cell>
          <cell r="B115">
            <v>3265</v>
          </cell>
          <cell r="C115">
            <v>13.387182746320061</v>
          </cell>
        </row>
        <row r="116">
          <cell r="A116" t="str">
            <v>h-500 à 999 travailleurs</v>
          </cell>
          <cell r="B116">
            <v>2515</v>
          </cell>
          <cell r="C116">
            <v>10.312025913321579</v>
          </cell>
        </row>
        <row r="117">
          <cell r="A117" t="str">
            <v>i-&gt; 1000 travailleurs</v>
          </cell>
          <cell r="B117">
            <v>8498</v>
          </cell>
          <cell r="C117">
            <v>34.84357702242814</v>
          </cell>
        </row>
        <row r="118">
          <cell r="A118" t="str">
            <v>j-Inconnu</v>
          </cell>
          <cell r="B118">
            <v>230</v>
          </cell>
          <cell r="C118">
            <v>0.9430480954528682</v>
          </cell>
        </row>
        <row r="119">
          <cell r="A119" t="str">
            <v>Total</v>
          </cell>
          <cell r="B119">
            <v>24389</v>
          </cell>
          <cell r="C119">
            <v>100</v>
          </cell>
        </row>
        <row r="124">
          <cell r="A124" t="str">
            <v>a-1 à 4 travailleurs</v>
          </cell>
          <cell r="B124">
            <v>452</v>
          </cell>
          <cell r="C124">
            <v>4.624987209659266</v>
          </cell>
          <cell r="D124">
            <v>442</v>
          </cell>
          <cell r="E124">
            <v>3.745445301245657</v>
          </cell>
          <cell r="F124">
            <v>140</v>
          </cell>
          <cell r="G124">
            <v>5.068790731354091</v>
          </cell>
          <cell r="H124">
            <v>4</v>
          </cell>
          <cell r="I124">
            <v>7.547169811320755</v>
          </cell>
          <cell r="J124">
            <v>1038</v>
          </cell>
          <cell r="K124">
            <v>4.256017056869901</v>
          </cell>
        </row>
        <row r="125">
          <cell r="A125" t="str">
            <v>b-5 à 9 travailleurs</v>
          </cell>
          <cell r="B125">
            <v>406</v>
          </cell>
          <cell r="C125">
            <v>4.154302670623145</v>
          </cell>
          <cell r="D125">
            <v>393</v>
          </cell>
          <cell r="E125">
            <v>3.330226252012541</v>
          </cell>
          <cell r="F125">
            <v>139</v>
          </cell>
          <cell r="G125">
            <v>5.03258508327299</v>
          </cell>
          <cell r="H125">
            <v>2</v>
          </cell>
          <cell r="I125">
            <v>3.7735849056603774</v>
          </cell>
          <cell r="J125">
            <v>940</v>
          </cell>
          <cell r="K125">
            <v>3.854196564024765</v>
          </cell>
        </row>
        <row r="126">
          <cell r="A126" t="str">
            <v>c-10 à 19 travailleurs</v>
          </cell>
          <cell r="B126">
            <v>576</v>
          </cell>
          <cell r="C126">
            <v>5.8937890105392405</v>
          </cell>
          <cell r="D126">
            <v>566</v>
          </cell>
          <cell r="E126">
            <v>4.796203711549869</v>
          </cell>
          <cell r="F126">
            <v>176</v>
          </cell>
          <cell r="G126">
            <v>6.3721940622737145</v>
          </cell>
          <cell r="H126">
            <v>6</v>
          </cell>
          <cell r="I126">
            <v>11.320754716981133</v>
          </cell>
          <cell r="J126">
            <v>1324</v>
          </cell>
          <cell r="K126">
            <v>5.428676862519989</v>
          </cell>
        </row>
        <row r="127">
          <cell r="A127" t="str">
            <v>d-20 à 49 travailleurs</v>
          </cell>
          <cell r="B127">
            <v>892</v>
          </cell>
          <cell r="C127">
            <v>9.12718714826563</v>
          </cell>
          <cell r="D127">
            <v>1097</v>
          </cell>
          <cell r="E127">
            <v>9.295822387933226</v>
          </cell>
          <cell r="F127">
            <v>298</v>
          </cell>
          <cell r="G127">
            <v>10.789283128167995</v>
          </cell>
          <cell r="H127">
            <v>9</v>
          </cell>
          <cell r="I127">
            <v>16.9811320754717</v>
          </cell>
          <cell r="J127">
            <v>2296</v>
          </cell>
          <cell r="K127">
            <v>9.414080118086023</v>
          </cell>
        </row>
        <row r="128">
          <cell r="A128" t="str">
            <v>e-50 à 99 travailleurs</v>
          </cell>
          <cell r="B128">
            <v>702</v>
          </cell>
          <cell r="C128">
            <v>7.1830553565947</v>
          </cell>
          <cell r="D128">
            <v>996</v>
          </cell>
          <cell r="E128">
            <v>8.43996271502415</v>
          </cell>
          <cell r="F128">
            <v>234</v>
          </cell>
          <cell r="G128">
            <v>8.472121650977552</v>
          </cell>
          <cell r="H128">
            <v>5</v>
          </cell>
          <cell r="I128">
            <v>9.433962264150944</v>
          </cell>
          <cell r="J128">
            <v>1937</v>
          </cell>
          <cell r="K128">
            <v>7.9421050473574155</v>
          </cell>
        </row>
        <row r="129">
          <cell r="A129" t="str">
            <v>f-100 à 199 travailleurs</v>
          </cell>
          <cell r="B129">
            <v>927</v>
          </cell>
          <cell r="C129">
            <v>9.48531668883659</v>
          </cell>
          <cell r="D129">
            <v>1137</v>
          </cell>
          <cell r="E129">
            <v>9.63477671383781</v>
          </cell>
          <cell r="F129">
            <v>274</v>
          </cell>
          <cell r="G129">
            <v>9.920347574221578</v>
          </cell>
          <cell r="H129">
            <v>8</v>
          </cell>
          <cell r="I129">
            <v>15.09433962264151</v>
          </cell>
          <cell r="J129">
            <v>2346</v>
          </cell>
          <cell r="K129">
            <v>9.619090573619255</v>
          </cell>
        </row>
        <row r="130">
          <cell r="A130" t="str">
            <v>g-200 à 499 travailleurs</v>
          </cell>
          <cell r="B130">
            <v>1287</v>
          </cell>
          <cell r="C130">
            <v>13.168934820423617</v>
          </cell>
          <cell r="D130">
            <v>1619</v>
          </cell>
          <cell r="E130">
            <v>13.719176340988051</v>
          </cell>
          <cell r="F130">
            <v>357</v>
          </cell>
          <cell r="G130">
            <v>12.925416364952932</v>
          </cell>
          <cell r="H130">
            <v>2</v>
          </cell>
          <cell r="I130">
            <v>3.7735849056603774</v>
          </cell>
          <cell r="J130">
            <v>3265</v>
          </cell>
          <cell r="K130">
            <v>13.387182746320061</v>
          </cell>
        </row>
        <row r="131">
          <cell r="A131" t="str">
            <v>h-500 à 999 travailleurs</v>
          </cell>
          <cell r="B131">
            <v>1056</v>
          </cell>
          <cell r="C131">
            <v>10.805279852655277</v>
          </cell>
          <cell r="D131">
            <v>1214</v>
          </cell>
          <cell r="E131">
            <v>10.287263791204134</v>
          </cell>
          <cell r="F131">
            <v>241</v>
          </cell>
          <cell r="G131">
            <v>8.725561187545257</v>
          </cell>
          <cell r="H131">
            <v>4</v>
          </cell>
          <cell r="I131">
            <v>7.547169811320755</v>
          </cell>
          <cell r="J131">
            <v>2515</v>
          </cell>
          <cell r="K131">
            <v>10.312025913321579</v>
          </cell>
        </row>
        <row r="132">
          <cell r="A132" t="str">
            <v>i-&gt; 1000 travailleurs</v>
          </cell>
          <cell r="B132">
            <v>3364</v>
          </cell>
          <cell r="C132">
            <v>34.42136498516321</v>
          </cell>
          <cell r="D132">
            <v>4235</v>
          </cell>
          <cell r="E132">
            <v>35.88678925514787</v>
          </cell>
          <cell r="F132">
            <v>887</v>
          </cell>
          <cell r="G132">
            <v>32.11440984793627</v>
          </cell>
          <cell r="H132">
            <v>12</v>
          </cell>
          <cell r="I132">
            <v>22.641509433962266</v>
          </cell>
          <cell r="J132">
            <v>8498</v>
          </cell>
          <cell r="K132">
            <v>34.84357702242814</v>
          </cell>
        </row>
        <row r="133">
          <cell r="A133" t="str">
            <v>j-Inconnu</v>
          </cell>
          <cell r="B133">
            <v>111</v>
          </cell>
          <cell r="C133">
            <v>1.1357822572393328</v>
          </cell>
          <cell r="D133">
            <v>102</v>
          </cell>
          <cell r="E133">
            <v>0.8643335310566901</v>
          </cell>
          <cell r="F133">
            <v>16</v>
          </cell>
          <cell r="G133">
            <v>0.5792903692976104</v>
          </cell>
          <cell r="H133">
            <v>1</v>
          </cell>
          <cell r="I133">
            <v>1.8867924528301887</v>
          </cell>
          <cell r="J133">
            <v>230</v>
          </cell>
          <cell r="K133">
            <v>0.9430480954528682</v>
          </cell>
        </row>
        <row r="134">
          <cell r="A134" t="str">
            <v>Total</v>
          </cell>
          <cell r="B134">
            <v>9773</v>
          </cell>
          <cell r="C134">
            <v>100</v>
          </cell>
          <cell r="D134">
            <v>11801</v>
          </cell>
          <cell r="E134">
            <v>100</v>
          </cell>
          <cell r="F134">
            <v>2762</v>
          </cell>
          <cell r="G134">
            <v>100</v>
          </cell>
          <cell r="H134">
            <v>53</v>
          </cell>
          <cell r="I134">
            <v>100</v>
          </cell>
          <cell r="J134">
            <v>24389</v>
          </cell>
          <cell r="K134">
            <v>100</v>
          </cell>
        </row>
        <row r="140">
          <cell r="A140" t="str">
            <v>a-1 à 4 travailleurs</v>
          </cell>
          <cell r="B140">
            <v>258</v>
          </cell>
          <cell r="C140">
            <v>4.755760368663594</v>
          </cell>
          <cell r="D140">
            <v>251</v>
          </cell>
          <cell r="E140">
            <v>4.002551427204592</v>
          </cell>
          <cell r="F140">
            <v>69</v>
          </cell>
          <cell r="G140">
            <v>5.1530993278566095</v>
          </cell>
          <cell r="H140">
            <v>0</v>
          </cell>
          <cell r="I140">
            <v>0</v>
          </cell>
          <cell r="J140">
            <v>578</v>
          </cell>
          <cell r="K140">
            <v>4.430816404752779</v>
          </cell>
          <cell r="L140">
            <v>194</v>
          </cell>
          <cell r="M140">
            <v>4.461821527138914</v>
          </cell>
          <cell r="N140">
            <v>191</v>
          </cell>
          <cell r="O140">
            <v>3.4538878842676315</v>
          </cell>
          <cell r="P140">
            <v>71</v>
          </cell>
          <cell r="Q140">
            <v>4.989458889669711</v>
          </cell>
          <cell r="R140">
            <v>4</v>
          </cell>
          <cell r="S140">
            <v>9.30232558139535</v>
          </cell>
          <cell r="T140">
            <v>460</v>
          </cell>
          <cell r="U140">
            <v>4.055007052186178</v>
          </cell>
          <cell r="V140">
            <v>1038</v>
          </cell>
          <cell r="W140">
            <v>4.256017056869901</v>
          </cell>
        </row>
        <row r="141">
          <cell r="A141" t="str">
            <v>b-5 à 9 travailleurs</v>
          </cell>
          <cell r="B141">
            <v>218</v>
          </cell>
          <cell r="C141">
            <v>4.018433179723503</v>
          </cell>
          <cell r="D141">
            <v>185</v>
          </cell>
          <cell r="E141">
            <v>2.9500877053101586</v>
          </cell>
          <cell r="F141">
            <v>55</v>
          </cell>
          <cell r="G141">
            <v>4.1075429424943986</v>
          </cell>
          <cell r="H141">
            <v>0</v>
          </cell>
          <cell r="I141">
            <v>0</v>
          </cell>
          <cell r="J141">
            <v>458</v>
          </cell>
          <cell r="K141">
            <v>3.5109237255653505</v>
          </cell>
          <cell r="L141">
            <v>188</v>
          </cell>
          <cell r="M141">
            <v>4.323827046918123</v>
          </cell>
          <cell r="N141">
            <v>208</v>
          </cell>
          <cell r="O141">
            <v>3.7613019891500907</v>
          </cell>
          <cell r="P141">
            <v>84</v>
          </cell>
          <cell r="Q141">
            <v>5.90302178496135</v>
          </cell>
          <cell r="R141">
            <v>2</v>
          </cell>
          <cell r="S141">
            <v>4.651162790697675</v>
          </cell>
          <cell r="T141">
            <v>482</v>
          </cell>
          <cell r="U141">
            <v>4.248942172073343</v>
          </cell>
          <cell r="V141">
            <v>940</v>
          </cell>
          <cell r="W141">
            <v>3.854196564024765</v>
          </cell>
        </row>
        <row r="142">
          <cell r="A142" t="str">
            <v>c-10 à 19 travailleurs</v>
          </cell>
          <cell r="B142">
            <v>282</v>
          </cell>
          <cell r="C142">
            <v>5.1981566820276495</v>
          </cell>
          <cell r="D142">
            <v>264</v>
          </cell>
          <cell r="E142">
            <v>4.209854887577738</v>
          </cell>
          <cell r="F142">
            <v>75</v>
          </cell>
          <cell r="G142">
            <v>5.6011949215832715</v>
          </cell>
          <cell r="H142">
            <v>2</v>
          </cell>
          <cell r="I142">
            <v>20</v>
          </cell>
          <cell r="J142">
            <v>623</v>
          </cell>
          <cell r="K142">
            <v>4.775776159448064</v>
          </cell>
          <cell r="L142">
            <v>294</v>
          </cell>
          <cell r="M142">
            <v>6.761729530818767</v>
          </cell>
          <cell r="N142">
            <v>302</v>
          </cell>
          <cell r="O142">
            <v>5.4611211573236895</v>
          </cell>
          <cell r="P142">
            <v>101</v>
          </cell>
          <cell r="Q142">
            <v>7.097680955727338</v>
          </cell>
          <cell r="R142">
            <v>4</v>
          </cell>
          <cell r="S142">
            <v>9.30232558139535</v>
          </cell>
          <cell r="T142">
            <v>701</v>
          </cell>
          <cell r="U142">
            <v>6.17947813822285</v>
          </cell>
          <cell r="V142">
            <v>1324</v>
          </cell>
          <cell r="W142">
            <v>5.428676862519989</v>
          </cell>
        </row>
        <row r="143">
          <cell r="A143" t="str">
            <v>d-20 à 49 travailleurs</v>
          </cell>
          <cell r="B143">
            <v>457</v>
          </cell>
          <cell r="C143">
            <v>8.423963133640552</v>
          </cell>
          <cell r="D143">
            <v>486</v>
          </cell>
          <cell r="E143">
            <v>7.749960133949927</v>
          </cell>
          <cell r="F143">
            <v>122</v>
          </cell>
          <cell r="G143">
            <v>9.111277072442121</v>
          </cell>
          <cell r="H143">
            <v>1</v>
          </cell>
          <cell r="I143">
            <v>10</v>
          </cell>
          <cell r="J143">
            <v>1066</v>
          </cell>
          <cell r="K143">
            <v>8.171713300114988</v>
          </cell>
          <cell r="L143">
            <v>435</v>
          </cell>
          <cell r="M143">
            <v>10.004599816007358</v>
          </cell>
          <cell r="N143">
            <v>611</v>
          </cell>
          <cell r="O143">
            <v>11.04882459312839</v>
          </cell>
          <cell r="P143">
            <v>176</v>
          </cell>
          <cell r="Q143">
            <v>12.368236120871398</v>
          </cell>
          <cell r="R143">
            <v>8</v>
          </cell>
          <cell r="S143">
            <v>18.6046511627907</v>
          </cell>
          <cell r="T143">
            <v>1230</v>
          </cell>
          <cell r="U143">
            <v>10.842736248236953</v>
          </cell>
          <cell r="V143">
            <v>2296</v>
          </cell>
          <cell r="W143">
            <v>9.414080118086023</v>
          </cell>
        </row>
        <row r="144">
          <cell r="A144" t="str">
            <v>e-50 à 99 travailleurs</v>
          </cell>
          <cell r="B144">
            <v>388</v>
          </cell>
          <cell r="C144">
            <v>7.152073732718894</v>
          </cell>
          <cell r="D144">
            <v>502</v>
          </cell>
          <cell r="E144">
            <v>8.005102854409184</v>
          </cell>
          <cell r="F144">
            <v>111</v>
          </cell>
          <cell r="G144">
            <v>8.289768483943242</v>
          </cell>
          <cell r="H144">
            <v>2</v>
          </cell>
          <cell r="I144">
            <v>20</v>
          </cell>
          <cell r="J144">
            <v>1003</v>
          </cell>
          <cell r="K144">
            <v>7.688769643541587</v>
          </cell>
          <cell r="L144">
            <v>314</v>
          </cell>
          <cell r="M144">
            <v>7.221711131554738</v>
          </cell>
          <cell r="N144">
            <v>494</v>
          </cell>
          <cell r="O144">
            <v>8.933092224231466</v>
          </cell>
          <cell r="P144">
            <v>123</v>
          </cell>
          <cell r="Q144">
            <v>8.643710470836261</v>
          </cell>
          <cell r="R144">
            <v>3</v>
          </cell>
          <cell r="S144">
            <v>6.976744186046512</v>
          </cell>
          <cell r="T144">
            <v>934</v>
          </cell>
          <cell r="U144">
            <v>8.233427362482368</v>
          </cell>
          <cell r="V144">
            <v>1937</v>
          </cell>
          <cell r="W144">
            <v>7.9421050473574155</v>
          </cell>
        </row>
        <row r="145">
          <cell r="A145" t="str">
            <v>f-100 à 199 travailleurs</v>
          </cell>
          <cell r="B145">
            <v>477</v>
          </cell>
          <cell r="C145">
            <v>8.7926267281106</v>
          </cell>
          <cell r="D145">
            <v>568</v>
          </cell>
          <cell r="E145">
            <v>9.05756657630362</v>
          </cell>
          <cell r="F145">
            <v>135</v>
          </cell>
          <cell r="G145">
            <v>10.082150858849888</v>
          </cell>
          <cell r="H145">
            <v>2</v>
          </cell>
          <cell r="I145">
            <v>20</v>
          </cell>
          <cell r="J145">
            <v>1182</v>
          </cell>
          <cell r="K145">
            <v>9.060942889996166</v>
          </cell>
          <cell r="L145">
            <v>450</v>
          </cell>
          <cell r="M145">
            <v>10.349586016559337</v>
          </cell>
          <cell r="N145">
            <v>569</v>
          </cell>
          <cell r="O145">
            <v>10.289330922242316</v>
          </cell>
          <cell r="P145">
            <v>139</v>
          </cell>
          <cell r="Q145">
            <v>9.76809557273366</v>
          </cell>
          <cell r="R145">
            <v>6</v>
          </cell>
          <cell r="S145">
            <v>13.953488372093023</v>
          </cell>
          <cell r="T145">
            <v>1164</v>
          </cell>
          <cell r="U145">
            <v>10.260930888575455</v>
          </cell>
          <cell r="V145">
            <v>2346</v>
          </cell>
          <cell r="W145">
            <v>9.619090573619255</v>
          </cell>
        </row>
        <row r="146">
          <cell r="A146" t="str">
            <v>g-200 à 499 travailleurs</v>
          </cell>
          <cell r="B146">
            <v>694</v>
          </cell>
          <cell r="C146">
            <v>12.792626728110598</v>
          </cell>
          <cell r="D146">
            <v>854</v>
          </cell>
          <cell r="E146">
            <v>13.618242704512836</v>
          </cell>
          <cell r="F146">
            <v>179</v>
          </cell>
          <cell r="G146">
            <v>13.368185212845408</v>
          </cell>
          <cell r="H146">
            <v>0</v>
          </cell>
          <cell r="I146">
            <v>0</v>
          </cell>
          <cell r="J146">
            <v>1727</v>
          </cell>
          <cell r="K146">
            <v>13.238788807972405</v>
          </cell>
          <cell r="L146">
            <v>593</v>
          </cell>
          <cell r="M146">
            <v>13.638454461821528</v>
          </cell>
          <cell r="N146">
            <v>765</v>
          </cell>
          <cell r="O146">
            <v>13.83363471971067</v>
          </cell>
          <cell r="P146">
            <v>178</v>
          </cell>
          <cell r="Q146">
            <v>12.508784258608575</v>
          </cell>
          <cell r="R146">
            <v>2</v>
          </cell>
          <cell r="S146">
            <v>4.651162790697675</v>
          </cell>
          <cell r="T146">
            <v>1538</v>
          </cell>
          <cell r="U146">
            <v>13.557827926657264</v>
          </cell>
          <cell r="V146">
            <v>3265</v>
          </cell>
          <cell r="W146">
            <v>13.387182746320061</v>
          </cell>
        </row>
        <row r="147">
          <cell r="A147" t="str">
            <v>h-500 à 999 travailleurs</v>
          </cell>
          <cell r="B147">
            <v>614</v>
          </cell>
          <cell r="C147">
            <v>11.317972350230413</v>
          </cell>
          <cell r="D147">
            <v>692</v>
          </cell>
          <cell r="E147">
            <v>11.034922659862861</v>
          </cell>
          <cell r="F147">
            <v>118</v>
          </cell>
          <cell r="G147">
            <v>8.812546676624347</v>
          </cell>
          <cell r="H147">
            <v>0</v>
          </cell>
          <cell r="I147">
            <v>0</v>
          </cell>
          <cell r="J147">
            <v>1424</v>
          </cell>
          <cell r="K147">
            <v>10.916059793024147</v>
          </cell>
          <cell r="L147">
            <v>442</v>
          </cell>
          <cell r="M147">
            <v>10.16559337626495</v>
          </cell>
          <cell r="N147">
            <v>522</v>
          </cell>
          <cell r="O147">
            <v>9.439421338155515</v>
          </cell>
          <cell r="P147">
            <v>123</v>
          </cell>
          <cell r="Q147">
            <v>8.643710470836261</v>
          </cell>
          <cell r="R147">
            <v>4</v>
          </cell>
          <cell r="S147">
            <v>9.30232558139535</v>
          </cell>
          <cell r="T147">
            <v>1091</v>
          </cell>
          <cell r="U147">
            <v>9.617418899858956</v>
          </cell>
          <cell r="V147">
            <v>2515</v>
          </cell>
          <cell r="W147">
            <v>10.312025913321579</v>
          </cell>
        </row>
        <row r="148">
          <cell r="A148" t="str">
            <v>i-&gt; 1000 travailleurs</v>
          </cell>
          <cell r="B148">
            <v>1972</v>
          </cell>
          <cell r="C148">
            <v>36.35023041474654</v>
          </cell>
          <cell r="D148">
            <v>2410</v>
          </cell>
          <cell r="E148">
            <v>38.43087226917557</v>
          </cell>
          <cell r="F148">
            <v>467</v>
          </cell>
          <cell r="G148">
            <v>34.876773711725164</v>
          </cell>
          <cell r="H148">
            <v>3</v>
          </cell>
          <cell r="I148">
            <v>30</v>
          </cell>
          <cell r="J148">
            <v>4852</v>
          </cell>
          <cell r="K148">
            <v>37.194327328478344</v>
          </cell>
          <cell r="L148">
            <v>1392</v>
          </cell>
          <cell r="M148">
            <v>32.01471941122355</v>
          </cell>
          <cell r="N148">
            <v>1825</v>
          </cell>
          <cell r="O148">
            <v>33.00180831826401</v>
          </cell>
          <cell r="P148">
            <v>420</v>
          </cell>
          <cell r="Q148">
            <v>29.51510892480675</v>
          </cell>
          <cell r="R148">
            <v>9</v>
          </cell>
          <cell r="S148">
            <v>20.930232558139537</v>
          </cell>
          <cell r="T148">
            <v>3646</v>
          </cell>
          <cell r="U148">
            <v>32.14033850493653</v>
          </cell>
          <cell r="V148">
            <v>8498</v>
          </cell>
          <cell r="W148">
            <v>34.84357702242814</v>
          </cell>
        </row>
        <row r="149">
          <cell r="A149" t="str">
            <v>j-Inconnu</v>
          </cell>
          <cell r="B149">
            <v>65</v>
          </cell>
          <cell r="C149">
            <v>1.19815668202765</v>
          </cell>
          <cell r="D149">
            <v>59</v>
          </cell>
          <cell r="E149">
            <v>0.9408387816935098</v>
          </cell>
          <cell r="F149">
            <v>8</v>
          </cell>
          <cell r="G149">
            <v>0.597460791635549</v>
          </cell>
          <cell r="H149">
            <v>0</v>
          </cell>
          <cell r="I149">
            <v>0</v>
          </cell>
          <cell r="J149">
            <v>132</v>
          </cell>
          <cell r="K149">
            <v>1.011881947106171</v>
          </cell>
          <cell r="L149">
            <v>46</v>
          </cell>
          <cell r="M149">
            <v>1.0579576816927323</v>
          </cell>
          <cell r="N149">
            <v>43</v>
          </cell>
          <cell r="O149">
            <v>0.7775768535262206</v>
          </cell>
          <cell r="P149">
            <v>8</v>
          </cell>
          <cell r="Q149">
            <v>0.5621925509486999</v>
          </cell>
          <cell r="R149">
            <v>1</v>
          </cell>
          <cell r="S149">
            <v>2.3255813953488373</v>
          </cell>
          <cell r="T149">
            <v>98</v>
          </cell>
          <cell r="U149">
            <v>0.8638928067700988</v>
          </cell>
          <cell r="V149">
            <v>230</v>
          </cell>
          <cell r="W149">
            <v>0.9430480954528682</v>
          </cell>
        </row>
        <row r="150">
          <cell r="A150" t="str">
            <v>Total</v>
          </cell>
          <cell r="B150">
            <v>5425</v>
          </cell>
          <cell r="C150">
            <v>100</v>
          </cell>
          <cell r="D150">
            <v>6271</v>
          </cell>
          <cell r="E150">
            <v>100</v>
          </cell>
          <cell r="F150">
            <v>1339</v>
          </cell>
          <cell r="G150">
            <v>100</v>
          </cell>
          <cell r="H150">
            <v>10</v>
          </cell>
          <cell r="I150">
            <v>100</v>
          </cell>
          <cell r="J150">
            <v>13045</v>
          </cell>
          <cell r="K150">
            <v>100</v>
          </cell>
          <cell r="L150">
            <v>4348</v>
          </cell>
          <cell r="M150">
            <v>100</v>
          </cell>
          <cell r="N150">
            <v>5530</v>
          </cell>
          <cell r="O150">
            <v>100</v>
          </cell>
          <cell r="P150">
            <v>1423</v>
          </cell>
          <cell r="Q150">
            <v>100</v>
          </cell>
          <cell r="R150">
            <v>43</v>
          </cell>
          <cell r="S150">
            <v>100</v>
          </cell>
          <cell r="T150">
            <v>11344</v>
          </cell>
          <cell r="U150">
            <v>100</v>
          </cell>
          <cell r="V150">
            <v>24389</v>
          </cell>
          <cell r="W150">
            <v>100</v>
          </cell>
        </row>
        <row r="156">
          <cell r="A156" t="str">
            <v>a-1 à 4 travailleurs</v>
          </cell>
          <cell r="B156">
            <v>102</v>
          </cell>
          <cell r="C156">
            <v>98</v>
          </cell>
          <cell r="D156">
            <v>21</v>
          </cell>
          <cell r="E156">
            <v>1</v>
          </cell>
          <cell r="F156">
            <v>222</v>
          </cell>
          <cell r="G156">
            <v>260</v>
          </cell>
          <cell r="H156">
            <v>264</v>
          </cell>
          <cell r="I156">
            <v>84</v>
          </cell>
          <cell r="J156">
            <v>3</v>
          </cell>
          <cell r="K156">
            <v>611</v>
          </cell>
          <cell r="L156">
            <v>90</v>
          </cell>
          <cell r="M156">
            <v>80</v>
          </cell>
          <cell r="N156">
            <v>35</v>
          </cell>
          <cell r="O156">
            <v>0</v>
          </cell>
          <cell r="P156">
            <v>205</v>
          </cell>
          <cell r="Q156">
            <v>1038</v>
          </cell>
        </row>
        <row r="157">
          <cell r="A157" t="str">
            <v>b-5 à 9 travailleurs</v>
          </cell>
          <cell r="B157">
            <v>68</v>
          </cell>
          <cell r="C157">
            <v>69</v>
          </cell>
          <cell r="D157">
            <v>20</v>
          </cell>
          <cell r="E157">
            <v>0</v>
          </cell>
          <cell r="F157">
            <v>157</v>
          </cell>
          <cell r="G157">
            <v>251</v>
          </cell>
          <cell r="H157">
            <v>239</v>
          </cell>
          <cell r="I157">
            <v>71</v>
          </cell>
          <cell r="J157">
            <v>2</v>
          </cell>
          <cell r="K157">
            <v>563</v>
          </cell>
          <cell r="L157">
            <v>87</v>
          </cell>
          <cell r="M157">
            <v>85</v>
          </cell>
          <cell r="N157">
            <v>48</v>
          </cell>
          <cell r="O157">
            <v>0</v>
          </cell>
          <cell r="P157">
            <v>220</v>
          </cell>
          <cell r="Q157">
            <v>940</v>
          </cell>
        </row>
        <row r="158">
          <cell r="A158" t="str">
            <v>c-10 à 19 travailleurs</v>
          </cell>
          <cell r="B158">
            <v>82</v>
          </cell>
          <cell r="C158">
            <v>78</v>
          </cell>
          <cell r="D158">
            <v>19</v>
          </cell>
          <cell r="E158">
            <v>2</v>
          </cell>
          <cell r="F158">
            <v>181</v>
          </cell>
          <cell r="G158">
            <v>388</v>
          </cell>
          <cell r="H158">
            <v>373</v>
          </cell>
          <cell r="I158">
            <v>98</v>
          </cell>
          <cell r="J158">
            <v>3</v>
          </cell>
          <cell r="K158">
            <v>862</v>
          </cell>
          <cell r="L158">
            <v>106</v>
          </cell>
          <cell r="M158">
            <v>115</v>
          </cell>
          <cell r="N158">
            <v>59</v>
          </cell>
          <cell r="O158">
            <v>1</v>
          </cell>
          <cell r="P158">
            <v>281</v>
          </cell>
          <cell r="Q158">
            <v>1324</v>
          </cell>
        </row>
        <row r="159">
          <cell r="A159" t="str">
            <v>d-20 à 49 travailleurs</v>
          </cell>
          <cell r="B159">
            <v>97</v>
          </cell>
          <cell r="C159">
            <v>139</v>
          </cell>
          <cell r="D159">
            <v>24</v>
          </cell>
          <cell r="E159">
            <v>1</v>
          </cell>
          <cell r="F159">
            <v>261</v>
          </cell>
          <cell r="G159">
            <v>612</v>
          </cell>
          <cell r="H159">
            <v>750</v>
          </cell>
          <cell r="I159">
            <v>171</v>
          </cell>
          <cell r="J159">
            <v>6</v>
          </cell>
          <cell r="K159">
            <v>1539</v>
          </cell>
          <cell r="L159">
            <v>183</v>
          </cell>
          <cell r="M159">
            <v>208</v>
          </cell>
          <cell r="N159">
            <v>103</v>
          </cell>
          <cell r="O159">
            <v>2</v>
          </cell>
          <cell r="P159">
            <v>496</v>
          </cell>
          <cell r="Q159">
            <v>2296</v>
          </cell>
        </row>
        <row r="160">
          <cell r="A160" t="str">
            <v>e-50 à 99 travailleurs</v>
          </cell>
          <cell r="B160">
            <v>67</v>
          </cell>
          <cell r="C160">
            <v>113</v>
          </cell>
          <cell r="D160">
            <v>11</v>
          </cell>
          <cell r="E160">
            <v>3</v>
          </cell>
          <cell r="F160">
            <v>194</v>
          </cell>
          <cell r="G160">
            <v>469</v>
          </cell>
          <cell r="H160">
            <v>644</v>
          </cell>
          <cell r="I160">
            <v>143</v>
          </cell>
          <cell r="J160">
            <v>1</v>
          </cell>
          <cell r="K160">
            <v>1257</v>
          </cell>
          <cell r="L160">
            <v>166</v>
          </cell>
          <cell r="M160">
            <v>239</v>
          </cell>
          <cell r="N160">
            <v>80</v>
          </cell>
          <cell r="O160">
            <v>1</v>
          </cell>
          <cell r="P160">
            <v>486</v>
          </cell>
          <cell r="Q160">
            <v>1937</v>
          </cell>
        </row>
        <row r="161">
          <cell r="A161" t="str">
            <v>f-100 à 199 travailleurs</v>
          </cell>
          <cell r="B161">
            <v>103</v>
          </cell>
          <cell r="C161">
            <v>119</v>
          </cell>
          <cell r="D161">
            <v>11</v>
          </cell>
          <cell r="E161">
            <v>0</v>
          </cell>
          <cell r="F161">
            <v>233</v>
          </cell>
          <cell r="G161">
            <v>599</v>
          </cell>
          <cell r="H161">
            <v>764</v>
          </cell>
          <cell r="I161">
            <v>159</v>
          </cell>
          <cell r="J161">
            <v>3</v>
          </cell>
          <cell r="K161">
            <v>1525</v>
          </cell>
          <cell r="L161">
            <v>225</v>
          </cell>
          <cell r="M161">
            <v>254</v>
          </cell>
          <cell r="N161">
            <v>104</v>
          </cell>
          <cell r="O161">
            <v>5</v>
          </cell>
          <cell r="P161">
            <v>588</v>
          </cell>
          <cell r="Q161">
            <v>2346</v>
          </cell>
        </row>
        <row r="162">
          <cell r="A162" t="str">
            <v>g-200 à 499 travailleurs</v>
          </cell>
          <cell r="B162">
            <v>134</v>
          </cell>
          <cell r="C162">
            <v>163</v>
          </cell>
          <cell r="D162">
            <v>22</v>
          </cell>
          <cell r="E162">
            <v>2</v>
          </cell>
          <cell r="F162">
            <v>321</v>
          </cell>
          <cell r="G162">
            <v>842</v>
          </cell>
          <cell r="H162">
            <v>1074</v>
          </cell>
          <cell r="I162">
            <v>211</v>
          </cell>
          <cell r="J162">
            <v>0</v>
          </cell>
          <cell r="K162">
            <v>2127</v>
          </cell>
          <cell r="L162">
            <v>311</v>
          </cell>
          <cell r="M162">
            <v>382</v>
          </cell>
          <cell r="N162">
            <v>124</v>
          </cell>
          <cell r="O162">
            <v>0</v>
          </cell>
          <cell r="P162">
            <v>817</v>
          </cell>
          <cell r="Q162">
            <v>3265</v>
          </cell>
        </row>
        <row r="163">
          <cell r="A163" t="str">
            <v>h-500 à 999 travailleurs</v>
          </cell>
          <cell r="B163">
            <v>114</v>
          </cell>
          <cell r="C163">
            <v>128</v>
          </cell>
          <cell r="D163">
            <v>12</v>
          </cell>
          <cell r="E163">
            <v>1</v>
          </cell>
          <cell r="F163">
            <v>255</v>
          </cell>
          <cell r="G163">
            <v>712</v>
          </cell>
          <cell r="H163">
            <v>816</v>
          </cell>
          <cell r="I163">
            <v>142</v>
          </cell>
          <cell r="J163">
            <v>2</v>
          </cell>
          <cell r="K163">
            <v>1672</v>
          </cell>
          <cell r="L163">
            <v>230</v>
          </cell>
          <cell r="M163">
            <v>270</v>
          </cell>
          <cell r="N163">
            <v>87</v>
          </cell>
          <cell r="O163">
            <v>1</v>
          </cell>
          <cell r="P163">
            <v>588</v>
          </cell>
          <cell r="Q163">
            <v>2515</v>
          </cell>
        </row>
        <row r="164">
          <cell r="A164" t="str">
            <v>i-&gt; 1000 travailleurs</v>
          </cell>
          <cell r="B164">
            <v>520</v>
          </cell>
          <cell r="C164">
            <v>752</v>
          </cell>
          <cell r="D164">
            <v>100</v>
          </cell>
          <cell r="E164">
            <v>2</v>
          </cell>
          <cell r="F164">
            <v>1374</v>
          </cell>
          <cell r="G164">
            <v>2102</v>
          </cell>
          <cell r="H164">
            <v>2568</v>
          </cell>
          <cell r="I164">
            <v>511</v>
          </cell>
          <cell r="J164">
            <v>8</v>
          </cell>
          <cell r="K164">
            <v>5189</v>
          </cell>
          <cell r="L164">
            <v>742</v>
          </cell>
          <cell r="M164">
            <v>915</v>
          </cell>
          <cell r="N164">
            <v>276</v>
          </cell>
          <cell r="O164">
            <v>2</v>
          </cell>
          <cell r="P164">
            <v>1935</v>
          </cell>
          <cell r="Q164">
            <v>8498</v>
          </cell>
        </row>
        <row r="165">
          <cell r="A165" t="str">
            <v>j-Inconnu</v>
          </cell>
          <cell r="B165">
            <v>9</v>
          </cell>
          <cell r="C165">
            <v>11</v>
          </cell>
          <cell r="D165">
            <v>3</v>
          </cell>
          <cell r="E165">
            <v>1</v>
          </cell>
          <cell r="F165">
            <v>24</v>
          </cell>
          <cell r="G165">
            <v>75</v>
          </cell>
          <cell r="H165">
            <v>66</v>
          </cell>
          <cell r="I165">
            <v>9</v>
          </cell>
          <cell r="J165">
            <v>0</v>
          </cell>
          <cell r="K165">
            <v>150</v>
          </cell>
          <cell r="L165">
            <v>27</v>
          </cell>
          <cell r="M165">
            <v>25</v>
          </cell>
          <cell r="N165">
            <v>4</v>
          </cell>
          <cell r="O165">
            <v>0</v>
          </cell>
          <cell r="P165">
            <v>56</v>
          </cell>
          <cell r="Q165">
            <v>230</v>
          </cell>
        </row>
        <row r="166">
          <cell r="A166" t="str">
            <v>Total</v>
          </cell>
          <cell r="B166">
            <v>1296</v>
          </cell>
          <cell r="C166">
            <v>1670</v>
          </cell>
          <cell r="D166">
            <v>243</v>
          </cell>
          <cell r="E166">
            <v>13</v>
          </cell>
          <cell r="F166">
            <v>3222</v>
          </cell>
          <cell r="G166">
            <v>6310</v>
          </cell>
          <cell r="H166">
            <v>7558</v>
          </cell>
          <cell r="I166">
            <v>1599</v>
          </cell>
          <cell r="J166">
            <v>28</v>
          </cell>
          <cell r="K166">
            <v>15495</v>
          </cell>
          <cell r="L166">
            <v>2167</v>
          </cell>
          <cell r="M166">
            <v>2573</v>
          </cell>
          <cell r="N166">
            <v>920</v>
          </cell>
          <cell r="O166">
            <v>12</v>
          </cell>
          <cell r="P166">
            <v>5672</v>
          </cell>
          <cell r="Q166">
            <v>24389</v>
          </cell>
        </row>
        <row r="172">
          <cell r="A172" t="str">
            <v>a-1 à 4 travailleurs</v>
          </cell>
          <cell r="B172">
            <v>7.87037037037037</v>
          </cell>
          <cell r="C172">
            <v>5.868263473053893</v>
          </cell>
          <cell r="D172">
            <v>8.641975308641975</v>
          </cell>
          <cell r="E172">
            <v>7.6923076923076925</v>
          </cell>
          <cell r="F172">
            <v>6.890130353817504</v>
          </cell>
          <cell r="G172">
            <v>4.120443740095087</v>
          </cell>
          <cell r="H172">
            <v>3.492987562847314</v>
          </cell>
          <cell r="I172">
            <v>5.253283302063791</v>
          </cell>
          <cell r="J172">
            <v>10.714285714285714</v>
          </cell>
          <cell r="K172">
            <v>3.9432074862858983</v>
          </cell>
          <cell r="L172">
            <v>4.153207198892478</v>
          </cell>
          <cell r="M172">
            <v>3.109211037699184</v>
          </cell>
          <cell r="N172">
            <v>3.804347826086957</v>
          </cell>
          <cell r="O172">
            <v>0</v>
          </cell>
          <cell r="P172">
            <v>3.6142454160789845</v>
          </cell>
          <cell r="Q172">
            <v>4.256017056869901</v>
          </cell>
        </row>
        <row r="173">
          <cell r="A173" t="str">
            <v>b-5 à 9 travailleurs</v>
          </cell>
          <cell r="B173">
            <v>5.246913580246914</v>
          </cell>
          <cell r="C173">
            <v>4.131736526946108</v>
          </cell>
          <cell r="D173">
            <v>8.23045267489712</v>
          </cell>
          <cell r="E173">
            <v>0</v>
          </cell>
          <cell r="F173">
            <v>4.872749844816884</v>
          </cell>
          <cell r="G173">
            <v>3.977812995245642</v>
          </cell>
          <cell r="H173">
            <v>3.1622122254564697</v>
          </cell>
          <cell r="I173">
            <v>4.440275171982489</v>
          </cell>
          <cell r="J173">
            <v>7.142857142857142</v>
          </cell>
          <cell r="K173">
            <v>3.633430138754437</v>
          </cell>
          <cell r="L173">
            <v>4.014766958929396</v>
          </cell>
          <cell r="M173">
            <v>3.3035367275553824</v>
          </cell>
          <cell r="N173">
            <v>5.217391304347826</v>
          </cell>
          <cell r="O173">
            <v>0</v>
          </cell>
          <cell r="P173">
            <v>3.8787023977433006</v>
          </cell>
          <cell r="Q173">
            <v>3.854196564024765</v>
          </cell>
        </row>
        <row r="174">
          <cell r="A174" t="str">
            <v>c-10 à 19 travailleurs</v>
          </cell>
          <cell r="B174">
            <v>6.327160493827161</v>
          </cell>
          <cell r="C174">
            <v>4.6706586826347305</v>
          </cell>
          <cell r="D174">
            <v>7.818930041152264</v>
          </cell>
          <cell r="E174">
            <v>15.384615384615385</v>
          </cell>
          <cell r="F174">
            <v>5.617628801986345</v>
          </cell>
          <cell r="G174">
            <v>6.148969889064976</v>
          </cell>
          <cell r="H174">
            <v>4.935168033871395</v>
          </cell>
          <cell r="I174">
            <v>6.1288305190744214</v>
          </cell>
          <cell r="J174">
            <v>10.714285714285714</v>
          </cell>
          <cell r="K174">
            <v>5.563084866085834</v>
          </cell>
          <cell r="L174">
            <v>4.891555145362252</v>
          </cell>
          <cell r="M174">
            <v>4.469490866692577</v>
          </cell>
          <cell r="N174">
            <v>6.41304347826087</v>
          </cell>
          <cell r="O174">
            <v>8.333333333333332</v>
          </cell>
          <cell r="P174">
            <v>4.954160789844852</v>
          </cell>
          <cell r="Q174">
            <v>5.428676862519989</v>
          </cell>
        </row>
        <row r="175">
          <cell r="A175" t="str">
            <v>d-20 à 49 travailleurs</v>
          </cell>
          <cell r="B175">
            <v>7.484567901234568</v>
          </cell>
          <cell r="C175">
            <v>8.323353293413174</v>
          </cell>
          <cell r="D175">
            <v>9.876543209876543</v>
          </cell>
          <cell r="E175">
            <v>7.6923076923076925</v>
          </cell>
          <cell r="F175">
            <v>8.100558659217876</v>
          </cell>
          <cell r="G175">
            <v>9.698890649762282</v>
          </cell>
          <cell r="H175">
            <v>9.923260121725324</v>
          </cell>
          <cell r="I175">
            <v>10.694183864915571</v>
          </cell>
          <cell r="J175">
            <v>21.428571428571427</v>
          </cell>
          <cell r="K175">
            <v>9.932236205227493</v>
          </cell>
          <cell r="L175">
            <v>8.444854637748039</v>
          </cell>
          <cell r="M175">
            <v>8.083948698017878</v>
          </cell>
          <cell r="N175">
            <v>11.195652173913045</v>
          </cell>
          <cell r="O175">
            <v>16.666666666666664</v>
          </cell>
          <cell r="P175">
            <v>8.744710860366714</v>
          </cell>
          <cell r="Q175">
            <v>9.414080118086023</v>
          </cell>
        </row>
        <row r="176">
          <cell r="A176" t="str">
            <v>e-50 à 99 travailleurs</v>
          </cell>
          <cell r="B176">
            <v>5.169753086419753</v>
          </cell>
          <cell r="C176">
            <v>6.766467065868263</v>
          </cell>
          <cell r="D176">
            <v>4.526748971193416</v>
          </cell>
          <cell r="E176">
            <v>23.076923076923077</v>
          </cell>
          <cell r="F176">
            <v>6.021104903786468</v>
          </cell>
          <cell r="G176">
            <v>7.432646592709983</v>
          </cell>
          <cell r="H176">
            <v>8.520772691188146</v>
          </cell>
          <cell r="I176">
            <v>8.94308943089431</v>
          </cell>
          <cell r="J176">
            <v>3.571428571428571</v>
          </cell>
          <cell r="K176">
            <v>8.112294288480156</v>
          </cell>
          <cell r="L176">
            <v>7.660359944623903</v>
          </cell>
          <cell r="M176">
            <v>9.288767975126312</v>
          </cell>
          <cell r="N176">
            <v>8.695652173913043</v>
          </cell>
          <cell r="O176">
            <v>8.333333333333332</v>
          </cell>
          <cell r="P176">
            <v>8.568406205923838</v>
          </cell>
          <cell r="Q176">
            <v>7.9421050473574155</v>
          </cell>
        </row>
        <row r="177">
          <cell r="A177" t="str">
            <v>f-100 à 199 travailleurs</v>
          </cell>
          <cell r="B177">
            <v>7.947530864197531</v>
          </cell>
          <cell r="C177">
            <v>7.1257485029940115</v>
          </cell>
          <cell r="D177">
            <v>4.526748971193416</v>
          </cell>
          <cell r="E177">
            <v>0</v>
          </cell>
          <cell r="F177">
            <v>7.23153320918684</v>
          </cell>
          <cell r="G177">
            <v>9.492868462757528</v>
          </cell>
          <cell r="H177">
            <v>10.108494310664197</v>
          </cell>
          <cell r="I177">
            <v>9.943714821763603</v>
          </cell>
          <cell r="J177">
            <v>10.714285714285714</v>
          </cell>
          <cell r="K177">
            <v>9.841884478864149</v>
          </cell>
          <cell r="L177">
            <v>10.383017997231196</v>
          </cell>
          <cell r="M177">
            <v>9.871745044694908</v>
          </cell>
          <cell r="N177">
            <v>11.304347826086957</v>
          </cell>
          <cell r="O177">
            <v>41.66666666666667</v>
          </cell>
          <cell r="P177">
            <v>10.366713681241185</v>
          </cell>
          <cell r="Q177">
            <v>9.619090573619255</v>
          </cell>
        </row>
        <row r="178">
          <cell r="A178" t="str">
            <v>g-200 à 499 travailleurs</v>
          </cell>
          <cell r="B178">
            <v>10.339506172839506</v>
          </cell>
          <cell r="C178">
            <v>9.760479041916167</v>
          </cell>
          <cell r="D178">
            <v>9.053497942386832</v>
          </cell>
          <cell r="E178">
            <v>15.384615384615385</v>
          </cell>
          <cell r="F178">
            <v>9.962756052141527</v>
          </cell>
          <cell r="G178">
            <v>13.343898573692549</v>
          </cell>
          <cell r="H178">
            <v>14.210108494310663</v>
          </cell>
          <cell r="I178">
            <v>13.195747342088804</v>
          </cell>
          <cell r="J178">
            <v>0</v>
          </cell>
          <cell r="K178">
            <v>13.727008712487898</v>
          </cell>
          <cell r="L178">
            <v>14.351638209506229</v>
          </cell>
          <cell r="M178">
            <v>14.846482705013603</v>
          </cell>
          <cell r="N178">
            <v>13.478260869565217</v>
          </cell>
          <cell r="O178">
            <v>0</v>
          </cell>
          <cell r="P178">
            <v>14.404090267983074</v>
          </cell>
          <cell r="Q178">
            <v>13.387182746320061</v>
          </cell>
        </row>
        <row r="179">
          <cell r="A179" t="str">
            <v>h-500 à 999 travailleurs</v>
          </cell>
          <cell r="B179">
            <v>8.796296296296296</v>
          </cell>
          <cell r="C179">
            <v>7.664670658682635</v>
          </cell>
          <cell r="D179">
            <v>4.938271604938271</v>
          </cell>
          <cell r="E179">
            <v>7.6923076923076925</v>
          </cell>
          <cell r="F179">
            <v>7.9143389199255125</v>
          </cell>
          <cell r="G179">
            <v>11.283676703645007</v>
          </cell>
          <cell r="H179">
            <v>10.796507012437154</v>
          </cell>
          <cell r="I179">
            <v>8.880550343964979</v>
          </cell>
          <cell r="J179">
            <v>7.142857142857142</v>
          </cell>
          <cell r="K179">
            <v>10.790577605679253</v>
          </cell>
          <cell r="L179">
            <v>10.613751730503003</v>
          </cell>
          <cell r="M179">
            <v>10.493587252234745</v>
          </cell>
          <cell r="N179">
            <v>9.456521739130434</v>
          </cell>
          <cell r="O179">
            <v>8.333333333333332</v>
          </cell>
          <cell r="P179">
            <v>10.366713681241185</v>
          </cell>
          <cell r="Q179">
            <v>10.312025913321579</v>
          </cell>
        </row>
        <row r="180">
          <cell r="A180" t="str">
            <v>i-&gt; 1000 travailleurs</v>
          </cell>
          <cell r="B180">
            <v>40.123456790123456</v>
          </cell>
          <cell r="C180">
            <v>45.02994011976048</v>
          </cell>
          <cell r="D180">
            <v>41.1522633744856</v>
          </cell>
          <cell r="E180">
            <v>15.384615384615385</v>
          </cell>
          <cell r="F180">
            <v>42.64432029795158</v>
          </cell>
          <cell r="G180">
            <v>33.312202852614895</v>
          </cell>
          <cell r="H180">
            <v>33.97724265678751</v>
          </cell>
          <cell r="I180">
            <v>31.957473420888054</v>
          </cell>
          <cell r="J180">
            <v>28.57142857142857</v>
          </cell>
          <cell r="K180">
            <v>33.48822200709907</v>
          </cell>
          <cell r="L180">
            <v>34.240886017535765</v>
          </cell>
          <cell r="M180">
            <v>35.561601243684414</v>
          </cell>
          <cell r="N180">
            <v>30</v>
          </cell>
          <cell r="O180">
            <v>16.666666666666664</v>
          </cell>
          <cell r="P180">
            <v>34.114950634696754</v>
          </cell>
          <cell r="Q180">
            <v>34.84357702242814</v>
          </cell>
        </row>
        <row r="181">
          <cell r="A181" t="str">
            <v>j-Inconnu</v>
          </cell>
          <cell r="B181">
            <v>0.6944444444444444</v>
          </cell>
          <cell r="C181">
            <v>0.6586826347305389</v>
          </cell>
          <cell r="D181">
            <v>1.2345679012345678</v>
          </cell>
          <cell r="E181">
            <v>7.6923076923076925</v>
          </cell>
          <cell r="F181">
            <v>0.74487895716946</v>
          </cell>
          <cell r="G181">
            <v>1.1885895404120443</v>
          </cell>
          <cell r="H181">
            <v>0.8732468907118285</v>
          </cell>
          <cell r="I181">
            <v>0.5628517823639775</v>
          </cell>
          <cell r="J181">
            <v>0</v>
          </cell>
          <cell r="K181">
            <v>0.9680542110358179</v>
          </cell>
          <cell r="L181">
            <v>1.2459621596677435</v>
          </cell>
          <cell r="M181">
            <v>0.9716284492809949</v>
          </cell>
          <cell r="N181">
            <v>0.43478260869565216</v>
          </cell>
          <cell r="O181">
            <v>0</v>
          </cell>
          <cell r="P181">
            <v>0.9873060648801129</v>
          </cell>
          <cell r="Q181">
            <v>0.9430480954528682</v>
          </cell>
        </row>
        <row r="182">
          <cell r="A182" t="str">
            <v>Total</v>
          </cell>
          <cell r="B182">
            <v>100</v>
          </cell>
          <cell r="C182">
            <v>100</v>
          </cell>
          <cell r="D182">
            <v>100</v>
          </cell>
          <cell r="E182">
            <v>100</v>
          </cell>
          <cell r="F182">
            <v>100</v>
          </cell>
          <cell r="G182">
            <v>100</v>
          </cell>
          <cell r="H182">
            <v>100</v>
          </cell>
          <cell r="I182">
            <v>100</v>
          </cell>
          <cell r="J182">
            <v>100</v>
          </cell>
          <cell r="K182">
            <v>100</v>
          </cell>
          <cell r="L182">
            <v>100</v>
          </cell>
          <cell r="M182">
            <v>100</v>
          </cell>
          <cell r="N182">
            <v>100</v>
          </cell>
          <cell r="O182">
            <v>100</v>
          </cell>
          <cell r="P182">
            <v>100</v>
          </cell>
          <cell r="Q182">
            <v>100</v>
          </cell>
        </row>
        <row r="188">
          <cell r="A188" t="str">
            <v>a-1 à 4 travailleurs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259</v>
          </cell>
          <cell r="G188">
            <v>4.186873585515681</v>
          </cell>
          <cell r="H188">
            <v>210</v>
          </cell>
          <cell r="I188">
            <v>3.6991368680641186</v>
          </cell>
          <cell r="J188">
            <v>71</v>
          </cell>
          <cell r="K188">
            <v>5.482625482625482</v>
          </cell>
          <cell r="L188">
            <v>0</v>
          </cell>
          <cell r="M188">
            <v>0</v>
          </cell>
          <cell r="N188">
            <v>540</v>
          </cell>
          <cell r="O188">
            <v>4.096495220755576</v>
          </cell>
          <cell r="P188">
            <v>193</v>
          </cell>
          <cell r="Q188">
            <v>5.389555989946943</v>
          </cell>
          <cell r="R188">
            <v>232</v>
          </cell>
          <cell r="S188">
            <v>3.7883736120182885</v>
          </cell>
          <cell r="T188">
            <v>69</v>
          </cell>
          <cell r="U188">
            <v>4.703476482617587</v>
          </cell>
          <cell r="V188">
            <v>4</v>
          </cell>
          <cell r="W188">
            <v>13.793103448275861</v>
          </cell>
          <cell r="X188">
            <v>498</v>
          </cell>
          <cell r="Y188">
            <v>4.446031604321043</v>
          </cell>
          <cell r="Z188">
            <v>1038</v>
          </cell>
          <cell r="AA188">
            <v>4.256017056869901</v>
          </cell>
        </row>
        <row r="189">
          <cell r="A189" t="str">
            <v>b-5 à 9 travailleurs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250</v>
          </cell>
          <cell r="G189">
            <v>4.04138376980278</v>
          </cell>
          <cell r="H189">
            <v>171</v>
          </cell>
          <cell r="I189">
            <v>3.0121543068522105</v>
          </cell>
          <cell r="J189">
            <v>57</v>
          </cell>
          <cell r="K189">
            <v>4.401544401544402</v>
          </cell>
          <cell r="L189">
            <v>0</v>
          </cell>
          <cell r="M189">
            <v>0</v>
          </cell>
          <cell r="N189">
            <v>478</v>
          </cell>
          <cell r="O189">
            <v>3.6261568805947504</v>
          </cell>
          <cell r="P189">
            <v>156</v>
          </cell>
          <cell r="Q189">
            <v>4.356325048869031</v>
          </cell>
          <cell r="R189">
            <v>222</v>
          </cell>
          <cell r="S189">
            <v>3.625081645983018</v>
          </cell>
          <cell r="T189">
            <v>82</v>
          </cell>
          <cell r="U189">
            <v>5.589638718473075</v>
          </cell>
          <cell r="V189">
            <v>2</v>
          </cell>
          <cell r="W189">
            <v>6.896551724137931</v>
          </cell>
          <cell r="X189">
            <v>462</v>
          </cell>
          <cell r="Y189">
            <v>4.124631729309883</v>
          </cell>
          <cell r="Z189">
            <v>940</v>
          </cell>
          <cell r="AA189">
            <v>3.854196564024765</v>
          </cell>
        </row>
        <row r="190">
          <cell r="A190" t="str">
            <v>c-10 à 19 travailleurs</v>
          </cell>
          <cell r="B190">
            <v>1</v>
          </cell>
          <cell r="C190">
            <v>16.666666666666664</v>
          </cell>
          <cell r="D190">
            <v>1</v>
          </cell>
          <cell r="E190">
            <v>16.666666666666664</v>
          </cell>
          <cell r="F190">
            <v>338</v>
          </cell>
          <cell r="G190">
            <v>5.4639508567733595</v>
          </cell>
          <cell r="H190">
            <v>268</v>
          </cell>
          <cell r="I190">
            <v>4.720803241148494</v>
          </cell>
          <cell r="J190">
            <v>75</v>
          </cell>
          <cell r="K190">
            <v>5.7915057915057915</v>
          </cell>
          <cell r="L190">
            <v>4</v>
          </cell>
          <cell r="M190">
            <v>16.666666666666664</v>
          </cell>
          <cell r="N190">
            <v>685</v>
          </cell>
          <cell r="O190">
            <v>5.196480048551055</v>
          </cell>
          <cell r="P190">
            <v>237</v>
          </cell>
          <cell r="Q190">
            <v>6.618263055012566</v>
          </cell>
          <cell r="R190">
            <v>298</v>
          </cell>
          <cell r="S190">
            <v>4.8661005878510775</v>
          </cell>
          <cell r="T190">
            <v>101</v>
          </cell>
          <cell r="U190">
            <v>6.8847989093387865</v>
          </cell>
          <cell r="V190">
            <v>2</v>
          </cell>
          <cell r="W190">
            <v>6.896551724137931</v>
          </cell>
          <cell r="X190">
            <v>638</v>
          </cell>
          <cell r="Y190">
            <v>5.695920007142219</v>
          </cell>
          <cell r="Z190">
            <v>1324</v>
          </cell>
          <cell r="AA190">
            <v>5.428676862519989</v>
          </cell>
        </row>
        <row r="191">
          <cell r="A191" t="str">
            <v>d-20 à 49 travailleurs</v>
          </cell>
          <cell r="B191">
            <v>1</v>
          </cell>
          <cell r="C191">
            <v>16.666666666666664</v>
          </cell>
          <cell r="D191">
            <v>1</v>
          </cell>
          <cell r="E191">
            <v>16.666666666666664</v>
          </cell>
          <cell r="F191">
            <v>573</v>
          </cell>
          <cell r="G191">
            <v>9.262851600387972</v>
          </cell>
          <cell r="H191">
            <v>512</v>
          </cell>
          <cell r="I191">
            <v>9.01884798308966</v>
          </cell>
          <cell r="J191">
            <v>142</v>
          </cell>
          <cell r="K191">
            <v>10.965250965250965</v>
          </cell>
          <cell r="L191">
            <v>5</v>
          </cell>
          <cell r="M191">
            <v>20.833333333333336</v>
          </cell>
          <cell r="N191">
            <v>1232</v>
          </cell>
          <cell r="O191">
            <v>9.346077985131238</v>
          </cell>
          <cell r="P191">
            <v>318</v>
          </cell>
          <cell r="Q191">
            <v>8.8802010611561</v>
          </cell>
          <cell r="R191">
            <v>585</v>
          </cell>
          <cell r="S191">
            <v>9.552580013063357</v>
          </cell>
          <cell r="T191">
            <v>156</v>
          </cell>
          <cell r="U191">
            <v>10.633946830265849</v>
          </cell>
          <cell r="V191">
            <v>4</v>
          </cell>
          <cell r="W191">
            <v>13.793103448275861</v>
          </cell>
          <cell r="X191">
            <v>1063</v>
          </cell>
          <cell r="Y191">
            <v>9.490224087135077</v>
          </cell>
          <cell r="Z191">
            <v>2296</v>
          </cell>
          <cell r="AA191">
            <v>9.414080118086023</v>
          </cell>
        </row>
        <row r="192">
          <cell r="A192" t="str">
            <v>e-50 à 99 travailleurs</v>
          </cell>
          <cell r="B192">
            <v>1</v>
          </cell>
          <cell r="C192">
            <v>16.666666666666664</v>
          </cell>
          <cell r="D192">
            <v>1</v>
          </cell>
          <cell r="E192">
            <v>16.666666666666664</v>
          </cell>
          <cell r="F192">
            <v>476</v>
          </cell>
          <cell r="G192">
            <v>7.694794697704493</v>
          </cell>
          <cell r="H192">
            <v>469</v>
          </cell>
          <cell r="I192">
            <v>8.261405672009865</v>
          </cell>
          <cell r="J192">
            <v>101</v>
          </cell>
          <cell r="K192">
            <v>7.799227799227799</v>
          </cell>
          <cell r="L192">
            <v>1</v>
          </cell>
          <cell r="M192">
            <v>4.166666666666666</v>
          </cell>
          <cell r="N192">
            <v>1047</v>
          </cell>
          <cell r="O192">
            <v>7.942649066909421</v>
          </cell>
          <cell r="P192">
            <v>225</v>
          </cell>
          <cell r="Q192">
            <v>6.283161128176487</v>
          </cell>
          <cell r="R192">
            <v>527</v>
          </cell>
          <cell r="S192">
            <v>8.605486610058785</v>
          </cell>
          <cell r="T192">
            <v>133</v>
          </cell>
          <cell r="U192">
            <v>9.066121336059986</v>
          </cell>
          <cell r="V192">
            <v>4</v>
          </cell>
          <cell r="W192">
            <v>13.793103448275861</v>
          </cell>
          <cell r="X192">
            <v>889</v>
          </cell>
          <cell r="Y192">
            <v>7.936791357914472</v>
          </cell>
          <cell r="Z192">
            <v>1937</v>
          </cell>
          <cell r="AA192">
            <v>7.9421050473574155</v>
          </cell>
        </row>
        <row r="193">
          <cell r="A193" t="str">
            <v>f-100 à 199 travailleurs</v>
          </cell>
          <cell r="B193">
            <v>1</v>
          </cell>
          <cell r="C193">
            <v>16.666666666666664</v>
          </cell>
          <cell r="D193">
            <v>1</v>
          </cell>
          <cell r="E193">
            <v>16.666666666666664</v>
          </cell>
          <cell r="F193">
            <v>562</v>
          </cell>
          <cell r="G193">
            <v>9.085030714516652</v>
          </cell>
          <cell r="H193">
            <v>502</v>
          </cell>
          <cell r="I193">
            <v>8.842698608419939</v>
          </cell>
          <cell r="J193">
            <v>136</v>
          </cell>
          <cell r="K193">
            <v>10.5019305019305</v>
          </cell>
          <cell r="L193">
            <v>5</v>
          </cell>
          <cell r="M193">
            <v>20.833333333333336</v>
          </cell>
          <cell r="N193">
            <v>1205</v>
          </cell>
          <cell r="O193">
            <v>9.141253224093461</v>
          </cell>
          <cell r="P193">
            <v>364</v>
          </cell>
          <cell r="Q193">
            <v>10.164758447361072</v>
          </cell>
          <cell r="R193">
            <v>635</v>
          </cell>
          <cell r="S193">
            <v>10.369039843239712</v>
          </cell>
          <cell r="T193">
            <v>138</v>
          </cell>
          <cell r="U193">
            <v>9.406952965235174</v>
          </cell>
          <cell r="V193">
            <v>3</v>
          </cell>
          <cell r="W193">
            <v>10.344827586206897</v>
          </cell>
          <cell r="X193">
            <v>1140</v>
          </cell>
          <cell r="Y193">
            <v>10.177662708686725</v>
          </cell>
          <cell r="Z193">
            <v>2346</v>
          </cell>
          <cell r="AA193">
            <v>9.619090573619255</v>
          </cell>
        </row>
        <row r="194">
          <cell r="A194" t="str">
            <v>g-200 à 499 travailleurs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764</v>
          </cell>
          <cell r="G194">
            <v>12.350468800517298</v>
          </cell>
          <cell r="H194">
            <v>768</v>
          </cell>
          <cell r="I194">
            <v>13.52827197463449</v>
          </cell>
          <cell r="J194">
            <v>146</v>
          </cell>
          <cell r="K194">
            <v>11.274131274131275</v>
          </cell>
          <cell r="L194">
            <v>1</v>
          </cell>
          <cell r="M194">
            <v>4.166666666666666</v>
          </cell>
          <cell r="N194">
            <v>1679</v>
          </cell>
          <cell r="O194">
            <v>12.737065695645578</v>
          </cell>
          <cell r="P194">
            <v>523</v>
          </cell>
          <cell r="Q194">
            <v>14.604858977939124</v>
          </cell>
          <cell r="R194">
            <v>851</v>
          </cell>
          <cell r="S194">
            <v>13.896146309601567</v>
          </cell>
          <cell r="T194">
            <v>211</v>
          </cell>
          <cell r="U194">
            <v>14.383094751192909</v>
          </cell>
          <cell r="V194">
            <v>1</v>
          </cell>
          <cell r="W194">
            <v>3.4482758620689653</v>
          </cell>
          <cell r="X194">
            <v>1586</v>
          </cell>
          <cell r="Y194">
            <v>14.159450049102759</v>
          </cell>
          <cell r="Z194">
            <v>3265</v>
          </cell>
          <cell r="AA194">
            <v>13.387182746320061</v>
          </cell>
        </row>
        <row r="195">
          <cell r="A195" t="str">
            <v>h-500 à 999 travailleurs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702</v>
          </cell>
          <cell r="G195">
            <v>11.348205625606205</v>
          </cell>
          <cell r="H195">
            <v>571</v>
          </cell>
          <cell r="I195">
            <v>10.058129293641008</v>
          </cell>
          <cell r="J195">
            <v>112</v>
          </cell>
          <cell r="K195">
            <v>8.64864864864865</v>
          </cell>
          <cell r="L195">
            <v>2</v>
          </cell>
          <cell r="M195">
            <v>8.333333333333332</v>
          </cell>
          <cell r="N195">
            <v>1387</v>
          </cell>
          <cell r="O195">
            <v>10.521923835533306</v>
          </cell>
          <cell r="P195">
            <v>354</v>
          </cell>
          <cell r="Q195">
            <v>9.88550684166434</v>
          </cell>
          <cell r="R195">
            <v>643</v>
          </cell>
          <cell r="S195">
            <v>10.49967341606793</v>
          </cell>
          <cell r="T195">
            <v>129</v>
          </cell>
          <cell r="U195">
            <v>8.793456032719837</v>
          </cell>
          <cell r="V195">
            <v>2</v>
          </cell>
          <cell r="W195">
            <v>6.896551724137931</v>
          </cell>
          <cell r="X195">
            <v>1128</v>
          </cell>
          <cell r="Y195">
            <v>10.070529417016338</v>
          </cell>
          <cell r="Z195">
            <v>2515</v>
          </cell>
          <cell r="AA195">
            <v>10.312025913321579</v>
          </cell>
        </row>
        <row r="196">
          <cell r="A196" t="str">
            <v>i-&gt; 1000 travailleurs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2171</v>
          </cell>
          <cell r="G196">
            <v>35.095376656967346</v>
          </cell>
          <cell r="H196">
            <v>2138</v>
          </cell>
          <cell r="I196">
            <v>37.66073630438612</v>
          </cell>
          <cell r="J196">
            <v>443</v>
          </cell>
          <cell r="K196">
            <v>34.20849420849421</v>
          </cell>
          <cell r="L196">
            <v>5</v>
          </cell>
          <cell r="M196">
            <v>20.833333333333336</v>
          </cell>
          <cell r="N196">
            <v>4757</v>
          </cell>
          <cell r="O196">
            <v>36.08708845395236</v>
          </cell>
          <cell r="P196">
            <v>1193</v>
          </cell>
          <cell r="Q196">
            <v>33.314716559620216</v>
          </cell>
          <cell r="R196">
            <v>2097</v>
          </cell>
          <cell r="S196">
            <v>34.24232527759634</v>
          </cell>
          <cell r="T196">
            <v>444</v>
          </cell>
          <cell r="U196">
            <v>30.265848670756647</v>
          </cell>
          <cell r="V196">
            <v>7</v>
          </cell>
          <cell r="W196">
            <v>24.137931034482758</v>
          </cell>
          <cell r="X196">
            <v>3741</v>
          </cell>
          <cell r="Y196">
            <v>33.39880367824301</v>
          </cell>
          <cell r="Z196">
            <v>8498</v>
          </cell>
          <cell r="AA196">
            <v>34.84357702242814</v>
          </cell>
        </row>
        <row r="197">
          <cell r="A197" t="str">
            <v>j-Inconnu</v>
          </cell>
          <cell r="B197">
            <v>2</v>
          </cell>
          <cell r="C197">
            <v>33.33333333333333</v>
          </cell>
          <cell r="D197">
            <v>2</v>
          </cell>
          <cell r="E197">
            <v>33.33333333333333</v>
          </cell>
          <cell r="F197">
            <v>91</v>
          </cell>
          <cell r="G197">
            <v>1.4710636922082123</v>
          </cell>
          <cell r="H197">
            <v>68</v>
          </cell>
          <cell r="I197">
            <v>1.1978157477540954</v>
          </cell>
          <cell r="J197">
            <v>12</v>
          </cell>
          <cell r="K197">
            <v>0.9266409266409267</v>
          </cell>
          <cell r="L197">
            <v>1</v>
          </cell>
          <cell r="M197">
            <v>4.166666666666666</v>
          </cell>
          <cell r="N197">
            <v>172</v>
          </cell>
          <cell r="O197">
            <v>1.3048095888332576</v>
          </cell>
          <cell r="P197">
            <v>18</v>
          </cell>
          <cell r="Q197">
            <v>0.502652890254119</v>
          </cell>
          <cell r="R197">
            <v>34</v>
          </cell>
          <cell r="S197">
            <v>0.5551926845199217</v>
          </cell>
          <cell r="T197">
            <v>4</v>
          </cell>
          <cell r="U197">
            <v>0.27266530334015</v>
          </cell>
          <cell r="V197">
            <v>0</v>
          </cell>
          <cell r="W197">
            <v>0</v>
          </cell>
          <cell r="X197">
            <v>56</v>
          </cell>
          <cell r="Y197">
            <v>0.4999553611284706</v>
          </cell>
          <cell r="Z197">
            <v>230</v>
          </cell>
          <cell r="AA197">
            <v>0.9430480954528682</v>
          </cell>
        </row>
        <row r="198">
          <cell r="A198" t="str">
            <v>Total</v>
          </cell>
          <cell r="B198">
            <v>6</v>
          </cell>
          <cell r="C198">
            <v>100</v>
          </cell>
          <cell r="D198">
            <v>6</v>
          </cell>
          <cell r="E198">
            <v>100</v>
          </cell>
          <cell r="F198">
            <v>6186</v>
          </cell>
          <cell r="G198">
            <v>100</v>
          </cell>
          <cell r="H198">
            <v>5677</v>
          </cell>
          <cell r="I198">
            <v>100</v>
          </cell>
          <cell r="J198">
            <v>1295</v>
          </cell>
          <cell r="K198">
            <v>100</v>
          </cell>
          <cell r="L198">
            <v>24</v>
          </cell>
          <cell r="M198">
            <v>100</v>
          </cell>
          <cell r="N198">
            <v>13182</v>
          </cell>
          <cell r="O198">
            <v>100</v>
          </cell>
          <cell r="P198">
            <v>3581</v>
          </cell>
          <cell r="Q198">
            <v>100</v>
          </cell>
          <cell r="R198">
            <v>6124</v>
          </cell>
          <cell r="S198">
            <v>100</v>
          </cell>
          <cell r="T198">
            <v>1467</v>
          </cell>
          <cell r="U198">
            <v>100</v>
          </cell>
          <cell r="V198">
            <v>29</v>
          </cell>
          <cell r="W198">
            <v>100</v>
          </cell>
          <cell r="X198">
            <v>11201</v>
          </cell>
          <cell r="Y198">
            <v>100</v>
          </cell>
          <cell r="Z198">
            <v>24389</v>
          </cell>
          <cell r="AA198">
            <v>100</v>
          </cell>
        </row>
        <row r="203">
          <cell r="A203" t="str">
            <v>a-1 à 4 travailleurs</v>
          </cell>
          <cell r="B203">
            <v>1038</v>
          </cell>
          <cell r="C203">
            <v>4.256017056869901</v>
          </cell>
        </row>
        <row r="204">
          <cell r="A204" t="str">
            <v>b-5 à 9 travailleurs</v>
          </cell>
          <cell r="B204">
            <v>940</v>
          </cell>
          <cell r="C204">
            <v>3.854196564024765</v>
          </cell>
        </row>
        <row r="205">
          <cell r="A205" t="str">
            <v>c-10 à 19 travailleurs</v>
          </cell>
          <cell r="B205">
            <v>1324</v>
          </cell>
          <cell r="C205">
            <v>5.428676862519989</v>
          </cell>
        </row>
        <row r="206">
          <cell r="A206" t="str">
            <v>d-20 à 49 travailleurs</v>
          </cell>
          <cell r="B206">
            <v>2296</v>
          </cell>
          <cell r="C206">
            <v>9.414080118086023</v>
          </cell>
        </row>
        <row r="207">
          <cell r="A207" t="str">
            <v>e-50 à 99 travailleurs</v>
          </cell>
          <cell r="B207">
            <v>1937</v>
          </cell>
          <cell r="C207">
            <v>7.9421050473574155</v>
          </cell>
        </row>
        <row r="208">
          <cell r="A208" t="str">
            <v>f-100 à 199 travailleurs</v>
          </cell>
          <cell r="B208">
            <v>2346</v>
          </cell>
          <cell r="C208">
            <v>9.619090573619255</v>
          </cell>
        </row>
        <row r="209">
          <cell r="A209" t="str">
            <v>g-200 à 499 travailleurs</v>
          </cell>
          <cell r="B209">
            <v>3265</v>
          </cell>
          <cell r="C209">
            <v>13.387182746320061</v>
          </cell>
        </row>
        <row r="210">
          <cell r="A210" t="str">
            <v>h-500 à 999 travailleurs</v>
          </cell>
          <cell r="B210">
            <v>2515</v>
          </cell>
          <cell r="C210">
            <v>10.312025913321579</v>
          </cell>
        </row>
        <row r="211">
          <cell r="A211" t="str">
            <v>i-&gt; 1000 travailleurs</v>
          </cell>
          <cell r="B211">
            <v>8498</v>
          </cell>
          <cell r="C211">
            <v>34.84357702242814</v>
          </cell>
        </row>
        <row r="212">
          <cell r="A212" t="str">
            <v>j-Inconnu</v>
          </cell>
          <cell r="B212">
            <v>230</v>
          </cell>
          <cell r="C212">
            <v>0.9430480954528682</v>
          </cell>
        </row>
        <row r="213">
          <cell r="A213" t="str">
            <v>Total</v>
          </cell>
          <cell r="B213">
            <v>24389</v>
          </cell>
          <cell r="C2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100</v>
      </c>
      <c r="B1" s="2"/>
    </row>
    <row r="2" spans="1:2" ht="15">
      <c r="A2" s="3" t="s">
        <v>0</v>
      </c>
      <c r="B2" s="4" t="s">
        <v>1</v>
      </c>
    </row>
    <row r="3" spans="1:2" s="6" customFormat="1" ht="15">
      <c r="A3" s="5" t="s">
        <v>2</v>
      </c>
      <c r="B3" s="5" t="s">
        <v>101</v>
      </c>
    </row>
    <row r="4" spans="1:2" s="6" customFormat="1" ht="15">
      <c r="A4" s="5" t="s">
        <v>3</v>
      </c>
      <c r="B4" s="5" t="s">
        <v>102</v>
      </c>
    </row>
    <row r="5" spans="1:2" s="6" customFormat="1" ht="15">
      <c r="A5" s="5" t="s">
        <v>4</v>
      </c>
      <c r="B5" s="5" t="s">
        <v>103</v>
      </c>
    </row>
    <row r="6" spans="1:2" s="6" customFormat="1" ht="15">
      <c r="A6" s="5" t="s">
        <v>5</v>
      </c>
      <c r="B6" s="5" t="s">
        <v>104</v>
      </c>
    </row>
    <row r="7" spans="1:2" s="6" customFormat="1" ht="15">
      <c r="A7" s="5" t="s">
        <v>6</v>
      </c>
      <c r="B7" s="5" t="s">
        <v>105</v>
      </c>
    </row>
    <row r="8" spans="1:2" s="6" customFormat="1" ht="15">
      <c r="A8" s="5" t="s">
        <v>7</v>
      </c>
      <c r="B8" s="5" t="s">
        <v>106</v>
      </c>
    </row>
    <row r="9" spans="1:2" ht="15">
      <c r="A9" s="3" t="s">
        <v>8</v>
      </c>
      <c r="B9" s="4" t="s">
        <v>77</v>
      </c>
    </row>
    <row r="10" spans="1:2" s="6" customFormat="1" ht="15">
      <c r="A10" s="5" t="s">
        <v>9</v>
      </c>
      <c r="B10" s="5" t="s">
        <v>107</v>
      </c>
    </row>
    <row r="11" spans="1:2" s="6" customFormat="1" ht="15">
      <c r="A11" s="5" t="s">
        <v>10</v>
      </c>
      <c r="B11" s="5" t="s">
        <v>108</v>
      </c>
    </row>
    <row r="12" spans="1:2" s="6" customFormat="1" ht="15">
      <c r="A12" s="5" t="s">
        <v>11</v>
      </c>
      <c r="B12" s="5" t="s">
        <v>109</v>
      </c>
    </row>
    <row r="13" spans="1:2" s="6" customFormat="1" ht="15">
      <c r="A13" s="5" t="s">
        <v>12</v>
      </c>
      <c r="B13" s="5" t="s">
        <v>110</v>
      </c>
    </row>
    <row r="14" spans="1:2" s="6" customFormat="1" ht="15">
      <c r="A14" s="5" t="s">
        <v>13</v>
      </c>
      <c r="B14" s="5" t="s">
        <v>111</v>
      </c>
    </row>
    <row r="15" spans="1:2" s="6" customFormat="1" ht="15">
      <c r="A15" s="5" t="s">
        <v>14</v>
      </c>
      <c r="B15" s="5" t="s">
        <v>112</v>
      </c>
    </row>
    <row r="16" spans="1:2" s="6" customFormat="1" ht="15">
      <c r="A16" s="5" t="s">
        <v>15</v>
      </c>
      <c r="B16" s="5" t="s">
        <v>113</v>
      </c>
    </row>
    <row r="17" spans="1:2" s="6" customFormat="1" ht="15">
      <c r="A17" s="5" t="s">
        <v>16</v>
      </c>
      <c r="B17" s="5" t="s">
        <v>114</v>
      </c>
    </row>
    <row r="18" spans="1:2" ht="15.75" thickBot="1">
      <c r="A18" s="2"/>
      <c r="B18" s="2"/>
    </row>
  </sheetData>
  <sheetProtection/>
  <hyperlinks>
    <hyperlink ref="A3:IV3" location="'3.1.1'!A1" display="30.1.1."/>
    <hyperlink ref="A4:IV4" location="'3.1.2'!A1" display="30.1.2."/>
    <hyperlink ref="A5:IV5" location="'3.1.3'!A1" display="30.1.3."/>
    <hyperlink ref="A6:IV6" location="'3.1.4'!A1" display="30.1.4."/>
    <hyperlink ref="A7:IV7" location="'3.1.5'!A1" display="30.1.5."/>
    <hyperlink ref="A8:IV8" location="'3.1.6'!A1" display="30.1.6."/>
    <hyperlink ref="A10:IV10" location="'3.2.1'!A1" display="30.2.1."/>
    <hyperlink ref="A11:IV11" location="'3.2.2'!A1" display="30.2.2."/>
    <hyperlink ref="A12:IV12" location="'3.2.3'!A1" display="30.2.3."/>
    <hyperlink ref="A13:IV13" location="'3.2.4'!A1" display="30.2.4."/>
    <hyperlink ref="A14:IV14" location="'3.2.5'!A1" display="30.2.5."/>
    <hyperlink ref="A15:IV15" location="'3.2.6'!A1" display="30.2.6."/>
    <hyperlink ref="A16:IV16" location="'3.2.7'!A1" display="30.2.7."/>
    <hyperlink ref="A17:IV17" location="'3.2.8'!A1" display="30.2.8."/>
    <hyperlink ref="B3" location="'30.1.1'!A1" display="Accidents sur le chemin du travail selon la province et la région de l'entreprise : évolution 2012 - 2017"/>
    <hyperlink ref="B4" location="'30.1.2'!A1" display="Accidents sur le chemin du travail selon la province et la région de l'entreprise : distribution selon les conséquences - 2017"/>
    <hyperlink ref="B5" location="'30.1.3'!A1" display="Accidents sur le chemin du travail selon la province et la région de l'entreprise : distribution selon les  conséquences et le genre - 2017"/>
    <hyperlink ref="B6" location="'30.1.4'!A1" display="Accidents sur le chemin du travail selon la province et la région de l'entreprise : distribution selon les conséquences et la génération en fréquence absolue - 2017"/>
    <hyperlink ref="B7" location="'30.1.5'!A1" display="Accidents sur le chemin du travail selon la province et la région de l'entreprise : distribution selon les conséquences et la génération en fréquence relative - 2017"/>
    <hyperlink ref="B8" location="'30.1.6'!A1" display="Accidents sur le chemin du travail selon la province et la région de l'entreprise : distribution selon les  conséquences et le genre de travail - 2017"/>
    <hyperlink ref="B10" location="'30.2.1'!A1" display="Accidents sur le chemin du travail selon la taille de l'entreprise : évolution 2012 - 2017"/>
    <hyperlink ref="B11" location="'30.2.2'!A1" display="Accidents sur le chemin du travail selon la taille de l'entreprise : distribution selon les conséquences - 2017"/>
    <hyperlink ref="B12" location="'30.2.3'!A1" display="Accidents sur le chemin du travail selon la taille de l'entreprise : distribution selon les  conséquences et le genre : 2017"/>
    <hyperlink ref="B13" location="'30.2.4'!A1" display="Accidents sur le chemin du travail selon la taille de l'entreprise : distribution selon les conséquences et la génération en fréquence absolue - 2017"/>
    <hyperlink ref="B14" location="'30.2.5'!A1" display="Accidents sur le chemin du travail selon la taille de l'entreprise : distribution selon les conséquences et la génération en fréquence relative - 2017"/>
    <hyperlink ref="B15" location="'30.2.6'!A1" display="Accidents sur le chemin du travail selon la taille de l'entreprise : distribution selon les  conséquences et le genre de travail - 2017"/>
    <hyperlink ref="B16" location="'30.2.7'!A1" display="Accidents sur le chemin du travail selon la taille de l'entreprise et le volume d'emploi : taux d'accidents 2017"/>
    <hyperlink ref="B17" location="'30.2.8'!A1" display="Accidents sur le chemin du travail selon la taille de l'entreprise et le volume d'emploi : taux d'accidents avec incapacité permanente prévu :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9"/>
  <sheetViews>
    <sheetView zoomScalePageLayoutView="0" workbookViewId="0" topLeftCell="A1">
      <selection activeCell="B7" sqref="B7:W17"/>
    </sheetView>
  </sheetViews>
  <sheetFormatPr defaultColWidth="11.421875" defaultRowHeight="15"/>
  <cols>
    <col min="1" max="1" width="25.7109375" style="155" customWidth="1"/>
    <col min="2" max="23" width="10.421875" style="155" customWidth="1"/>
    <col min="24" max="24" width="11.421875" style="276" customWidth="1"/>
    <col min="25" max="16384" width="11.421875" style="155" customWidth="1"/>
  </cols>
  <sheetData>
    <row r="1" spans="1:23" ht="24.75" customHeight="1" thickBot="1" thickTop="1">
      <c r="A1" s="321" t="s">
        <v>125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3"/>
    </row>
    <row r="2" spans="1:23" ht="24.75" customHeight="1" thickBot="1" thickTop="1">
      <c r="A2" s="313" t="s">
        <v>57</v>
      </c>
      <c r="B2" s="306" t="s">
        <v>43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24" t="s">
        <v>44</v>
      </c>
      <c r="W2" s="325"/>
    </row>
    <row r="3" spans="1:23" ht="24.75" customHeight="1" thickBot="1">
      <c r="A3" s="313"/>
      <c r="B3" s="392" t="s">
        <v>45</v>
      </c>
      <c r="C3" s="393"/>
      <c r="D3" s="393"/>
      <c r="E3" s="393"/>
      <c r="F3" s="393"/>
      <c r="G3" s="393"/>
      <c r="H3" s="393"/>
      <c r="I3" s="393"/>
      <c r="J3" s="394"/>
      <c r="K3" s="395"/>
      <c r="L3" s="392" t="s">
        <v>46</v>
      </c>
      <c r="M3" s="393"/>
      <c r="N3" s="393"/>
      <c r="O3" s="393"/>
      <c r="P3" s="393"/>
      <c r="Q3" s="393"/>
      <c r="R3" s="393"/>
      <c r="S3" s="393"/>
      <c r="T3" s="394"/>
      <c r="U3" s="395"/>
      <c r="V3" s="324"/>
      <c r="W3" s="325"/>
    </row>
    <row r="4" spans="1:23" ht="24.75" customHeight="1" thickBot="1">
      <c r="A4" s="313"/>
      <c r="B4" s="396" t="s">
        <v>47</v>
      </c>
      <c r="C4" s="397"/>
      <c r="D4" s="397"/>
      <c r="E4" s="397"/>
      <c r="F4" s="397"/>
      <c r="G4" s="397"/>
      <c r="H4" s="397"/>
      <c r="I4" s="397"/>
      <c r="J4" s="335" t="s">
        <v>35</v>
      </c>
      <c r="K4" s="336"/>
      <c r="L4" s="399" t="s">
        <v>36</v>
      </c>
      <c r="M4" s="400"/>
      <c r="N4" s="400"/>
      <c r="O4" s="400"/>
      <c r="P4" s="400"/>
      <c r="Q4" s="400"/>
      <c r="R4" s="400"/>
      <c r="S4" s="400"/>
      <c r="T4" s="335" t="s">
        <v>35</v>
      </c>
      <c r="U4" s="336"/>
      <c r="V4" s="324"/>
      <c r="W4" s="325"/>
    </row>
    <row r="5" spans="1:23" ht="24.75" customHeight="1">
      <c r="A5" s="313"/>
      <c r="B5" s="295" t="s">
        <v>37</v>
      </c>
      <c r="C5" s="299"/>
      <c r="D5" s="295" t="s">
        <v>38</v>
      </c>
      <c r="E5" s="299"/>
      <c r="F5" s="295" t="s">
        <v>39</v>
      </c>
      <c r="G5" s="299"/>
      <c r="H5" s="295" t="s">
        <v>40</v>
      </c>
      <c r="I5" s="299" t="s">
        <v>40</v>
      </c>
      <c r="J5" s="398"/>
      <c r="K5" s="398"/>
      <c r="L5" s="295" t="s">
        <v>37</v>
      </c>
      <c r="M5" s="299"/>
      <c r="N5" s="295" t="s">
        <v>38</v>
      </c>
      <c r="O5" s="299"/>
      <c r="P5" s="295" t="s">
        <v>39</v>
      </c>
      <c r="Q5" s="299"/>
      <c r="R5" s="295" t="s">
        <v>40</v>
      </c>
      <c r="S5" s="299"/>
      <c r="T5" s="398"/>
      <c r="U5" s="401"/>
      <c r="V5" s="324"/>
      <c r="W5" s="325"/>
    </row>
    <row r="6" spans="1:23" ht="24.75" customHeight="1" thickBot="1">
      <c r="A6" s="314"/>
      <c r="B6" s="106" t="s">
        <v>19</v>
      </c>
      <c r="C6" s="118" t="s">
        <v>20</v>
      </c>
      <c r="D6" s="106" t="s">
        <v>19</v>
      </c>
      <c r="E6" s="118" t="s">
        <v>20</v>
      </c>
      <c r="F6" s="106" t="s">
        <v>19</v>
      </c>
      <c r="G6" s="118" t="s">
        <v>20</v>
      </c>
      <c r="H6" s="106" t="s">
        <v>19</v>
      </c>
      <c r="I6" s="118" t="s">
        <v>20</v>
      </c>
      <c r="J6" s="119" t="s">
        <v>19</v>
      </c>
      <c r="K6" s="120" t="s">
        <v>20</v>
      </c>
      <c r="L6" s="106" t="s">
        <v>19</v>
      </c>
      <c r="M6" s="118" t="s">
        <v>20</v>
      </c>
      <c r="N6" s="106" t="s">
        <v>19</v>
      </c>
      <c r="O6" s="118" t="s">
        <v>20</v>
      </c>
      <c r="P6" s="106" t="s">
        <v>19</v>
      </c>
      <c r="Q6" s="118" t="s">
        <v>20</v>
      </c>
      <c r="R6" s="106" t="s">
        <v>19</v>
      </c>
      <c r="S6" s="118" t="s">
        <v>20</v>
      </c>
      <c r="T6" s="119" t="s">
        <v>19</v>
      </c>
      <c r="U6" s="118" t="s">
        <v>20</v>
      </c>
      <c r="V6" s="106" t="s">
        <v>19</v>
      </c>
      <c r="W6" s="118" t="s">
        <v>20</v>
      </c>
    </row>
    <row r="7" spans="1:24" ht="15">
      <c r="A7" s="249" t="s">
        <v>58</v>
      </c>
      <c r="B7" s="21">
        <f>VLOOKUP(X7,'[1]Sheet1'!$A$140:$W$150,2,FALSE)</f>
        <v>258</v>
      </c>
      <c r="C7" s="121">
        <f>VLOOKUP(X7,'[1]Sheet1'!$A$140:$W$150,3,FALSE)/100</f>
        <v>0.047557603686635946</v>
      </c>
      <c r="D7" s="21">
        <f>VLOOKUP(X7,'[1]Sheet1'!$A$140:$W$150,4,FALSE)</f>
        <v>251</v>
      </c>
      <c r="E7" s="121">
        <f>VLOOKUP(X7,'[1]Sheet1'!$A$140:$W$150,5,FALSE)/100</f>
        <v>0.04002551427204592</v>
      </c>
      <c r="F7" s="21">
        <f>VLOOKUP(X7,'[1]Sheet1'!$A$140:$W$150,6,FALSE)</f>
        <v>69</v>
      </c>
      <c r="G7" s="121">
        <f>VLOOKUP(X7,'[1]Sheet1'!$A$140:$W$150,7,FALSE)/100</f>
        <v>0.0515309932785661</v>
      </c>
      <c r="H7" s="21">
        <f>VLOOKUP(X7,'[1]Sheet1'!$A$140:$W$150,8,FALSE)</f>
        <v>0</v>
      </c>
      <c r="I7" s="121">
        <f>VLOOKUP(X7,'[1]Sheet1'!$A$140:$W$150,9,FALSE)/100</f>
        <v>0</v>
      </c>
      <c r="J7" s="20">
        <f>VLOOKUP(X7,'[1]Sheet1'!$A$140:$W$150,10,FALSE)</f>
        <v>578</v>
      </c>
      <c r="K7" s="261">
        <f>VLOOKUP(X7,'[1]Sheet1'!$A$140:$W$150,11,FALSE)/100</f>
        <v>0.04430816404752779</v>
      </c>
      <c r="L7" s="21">
        <f>VLOOKUP(X7,'[1]Sheet1'!$A$140:$W$150,12,FALSE)</f>
        <v>194</v>
      </c>
      <c r="M7" s="121">
        <f>VLOOKUP(X7,'[1]Sheet1'!$A$140:$W$150,13,FALSE)/100</f>
        <v>0.04461821527138914</v>
      </c>
      <c r="N7" s="21">
        <f>VLOOKUP(X7,'[1]Sheet1'!$A$140:$W$150,14,FALSE)</f>
        <v>191</v>
      </c>
      <c r="O7" s="121">
        <f>VLOOKUP(X7,'[1]Sheet1'!$A$140:$W$150,15,FALSE)/100</f>
        <v>0.03453887884267631</v>
      </c>
      <c r="P7" s="21">
        <f>VLOOKUP(X7,'[1]Sheet1'!$A$140:$W$150,16,FALSE)</f>
        <v>71</v>
      </c>
      <c r="Q7" s="121">
        <f>VLOOKUP(X7,'[1]Sheet1'!$A$140:$W$150,17,FALSE)/100</f>
        <v>0.04989458889669711</v>
      </c>
      <c r="R7" s="21">
        <f>VLOOKUP(X7,'[1]Sheet1'!$A$140:$W$150,18,FALSE)</f>
        <v>4</v>
      </c>
      <c r="S7" s="121">
        <f>VLOOKUP(X7,'[1]Sheet1'!$A$140:$W$150,19,FALSE)/100</f>
        <v>0.09302325581395349</v>
      </c>
      <c r="T7" s="20">
        <f>VLOOKUP(X7,'[1]Sheet1'!$A$140:$W$150,20,FALSE)</f>
        <v>460</v>
      </c>
      <c r="U7" s="156">
        <f>VLOOKUP(X7,'[1]Sheet1'!$A$140:$W$150,21,FALSE)/100</f>
        <v>0.04055007052186178</v>
      </c>
      <c r="V7" s="21">
        <f>VLOOKUP(X7,'[1]Sheet1'!$A$140:$W$150,22,FALSE)</f>
        <v>1038</v>
      </c>
      <c r="W7" s="156">
        <f>VLOOKUP(X7,'[1]Sheet1'!$A$140:$W$150,23,FALSE)/100</f>
        <v>0.042560170568699006</v>
      </c>
      <c r="X7" s="276" t="s">
        <v>78</v>
      </c>
    </row>
    <row r="8" spans="1:24" ht="15">
      <c r="A8" s="253" t="s">
        <v>59</v>
      </c>
      <c r="B8" s="23">
        <f>VLOOKUP(X8,'[1]Sheet1'!$A$140:$W$150,2,FALSE)</f>
        <v>218</v>
      </c>
      <c r="C8" s="122">
        <f>VLOOKUP(X8,'[1]Sheet1'!$A$140:$W$150,3,FALSE)/100</f>
        <v>0.040184331797235025</v>
      </c>
      <c r="D8" s="23">
        <f>VLOOKUP(X8,'[1]Sheet1'!$A$140:$W$150,4,FALSE)</f>
        <v>185</v>
      </c>
      <c r="E8" s="122">
        <f>VLOOKUP(X8,'[1]Sheet1'!$A$140:$W$150,5,FALSE)/100</f>
        <v>0.029500877053101587</v>
      </c>
      <c r="F8" s="23">
        <f>VLOOKUP(X8,'[1]Sheet1'!$A$140:$W$150,6,FALSE)</f>
        <v>55</v>
      </c>
      <c r="G8" s="122">
        <f>VLOOKUP(X8,'[1]Sheet1'!$A$140:$W$150,7,FALSE)/100</f>
        <v>0.041075429424943986</v>
      </c>
      <c r="H8" s="23">
        <f>VLOOKUP(X8,'[1]Sheet1'!$A$140:$W$150,8,FALSE)</f>
        <v>0</v>
      </c>
      <c r="I8" s="122">
        <f>VLOOKUP(X8,'[1]Sheet1'!$A$140:$W$150,9,FALSE)/100</f>
        <v>0</v>
      </c>
      <c r="J8" s="22">
        <f>VLOOKUP(X8,'[1]Sheet1'!$A$140:$W$150,10,FALSE)</f>
        <v>458</v>
      </c>
      <c r="K8" s="182">
        <f>VLOOKUP(X8,'[1]Sheet1'!$A$140:$W$150,11,FALSE)/100</f>
        <v>0.03510923725565351</v>
      </c>
      <c r="L8" s="23">
        <f>VLOOKUP(X8,'[1]Sheet1'!$A$140:$W$150,12,FALSE)</f>
        <v>188</v>
      </c>
      <c r="M8" s="122">
        <f>VLOOKUP(X8,'[1]Sheet1'!$A$140:$W$150,13,FALSE)/100</f>
        <v>0.04323827046918123</v>
      </c>
      <c r="N8" s="23">
        <f>VLOOKUP(X8,'[1]Sheet1'!$A$140:$W$150,14,FALSE)</f>
        <v>208</v>
      </c>
      <c r="O8" s="122">
        <f>VLOOKUP(X8,'[1]Sheet1'!$A$140:$W$150,15,FALSE)/100</f>
        <v>0.037613019891500905</v>
      </c>
      <c r="P8" s="23">
        <f>VLOOKUP(X8,'[1]Sheet1'!$A$140:$W$150,16,FALSE)</f>
        <v>84</v>
      </c>
      <c r="Q8" s="122">
        <f>VLOOKUP(X8,'[1]Sheet1'!$A$140:$W$150,17,FALSE)/100</f>
        <v>0.0590302178496135</v>
      </c>
      <c r="R8" s="23">
        <f>VLOOKUP(X8,'[1]Sheet1'!$A$140:$W$150,18,FALSE)</f>
        <v>2</v>
      </c>
      <c r="S8" s="122">
        <f>VLOOKUP(X8,'[1]Sheet1'!$A$140:$W$150,19,FALSE)/100</f>
        <v>0.046511627906976744</v>
      </c>
      <c r="T8" s="22">
        <f>VLOOKUP(X8,'[1]Sheet1'!$A$140:$W$150,20,FALSE)</f>
        <v>482</v>
      </c>
      <c r="U8" s="161">
        <f>VLOOKUP(X8,'[1]Sheet1'!$A$140:$W$150,21,FALSE)/100</f>
        <v>0.042489421720733424</v>
      </c>
      <c r="V8" s="23">
        <f>VLOOKUP(X8,'[1]Sheet1'!$A$140:$W$150,22,FALSE)</f>
        <v>940</v>
      </c>
      <c r="W8" s="161">
        <f>VLOOKUP(X8,'[1]Sheet1'!$A$140:$W$150,23,FALSE)/100</f>
        <v>0.03854196564024765</v>
      </c>
      <c r="X8" s="276" t="s">
        <v>79</v>
      </c>
    </row>
    <row r="9" spans="1:24" ht="15">
      <c r="A9" s="253" t="s">
        <v>60</v>
      </c>
      <c r="B9" s="23">
        <f>VLOOKUP(X9,'[1]Sheet1'!$A$140:$W$150,2,FALSE)</f>
        <v>282</v>
      </c>
      <c r="C9" s="122">
        <f>VLOOKUP(X9,'[1]Sheet1'!$A$140:$W$150,3,FALSE)/100</f>
        <v>0.05198156682027649</v>
      </c>
      <c r="D9" s="23">
        <f>VLOOKUP(X9,'[1]Sheet1'!$A$140:$W$150,4,FALSE)</f>
        <v>264</v>
      </c>
      <c r="E9" s="122">
        <f>VLOOKUP(X9,'[1]Sheet1'!$A$140:$W$150,5,FALSE)/100</f>
        <v>0.04209854887577738</v>
      </c>
      <c r="F9" s="23">
        <f>VLOOKUP(X9,'[1]Sheet1'!$A$140:$W$150,6,FALSE)</f>
        <v>75</v>
      </c>
      <c r="G9" s="122">
        <f>VLOOKUP(X9,'[1]Sheet1'!$A$140:$W$150,7,FALSE)/100</f>
        <v>0.05601194921583272</v>
      </c>
      <c r="H9" s="23">
        <f>VLOOKUP(X9,'[1]Sheet1'!$A$140:$W$150,8,FALSE)</f>
        <v>2</v>
      </c>
      <c r="I9" s="122">
        <f>VLOOKUP(X9,'[1]Sheet1'!$A$140:$W$150,9,FALSE)/100</f>
        <v>0.2</v>
      </c>
      <c r="J9" s="22">
        <f>VLOOKUP(X9,'[1]Sheet1'!$A$140:$W$150,10,FALSE)</f>
        <v>623</v>
      </c>
      <c r="K9" s="182">
        <f>VLOOKUP(X9,'[1]Sheet1'!$A$140:$W$150,11,FALSE)/100</f>
        <v>0.04775776159448064</v>
      </c>
      <c r="L9" s="23">
        <f>VLOOKUP(X9,'[1]Sheet1'!$A$140:$W$150,12,FALSE)</f>
        <v>294</v>
      </c>
      <c r="M9" s="122">
        <f>VLOOKUP(X9,'[1]Sheet1'!$A$140:$W$150,13,FALSE)/100</f>
        <v>0.06761729530818766</v>
      </c>
      <c r="N9" s="23">
        <f>VLOOKUP(X9,'[1]Sheet1'!$A$140:$W$150,14,FALSE)</f>
        <v>302</v>
      </c>
      <c r="O9" s="122">
        <f>VLOOKUP(X9,'[1]Sheet1'!$A$140:$W$150,15,FALSE)/100</f>
        <v>0.054611211573236895</v>
      </c>
      <c r="P9" s="23">
        <f>VLOOKUP(X9,'[1]Sheet1'!$A$140:$W$150,16,FALSE)</f>
        <v>101</v>
      </c>
      <c r="Q9" s="122">
        <f>VLOOKUP(X9,'[1]Sheet1'!$A$140:$W$150,17,FALSE)/100</f>
        <v>0.07097680955727338</v>
      </c>
      <c r="R9" s="23">
        <f>VLOOKUP(X9,'[1]Sheet1'!$A$140:$W$150,18,FALSE)</f>
        <v>4</v>
      </c>
      <c r="S9" s="122">
        <f>VLOOKUP(X9,'[1]Sheet1'!$A$140:$W$150,19,FALSE)/100</f>
        <v>0.09302325581395349</v>
      </c>
      <c r="T9" s="22">
        <f>VLOOKUP(X9,'[1]Sheet1'!$A$140:$W$150,20,FALSE)</f>
        <v>701</v>
      </c>
      <c r="U9" s="161">
        <f>VLOOKUP(X9,'[1]Sheet1'!$A$140:$W$150,21,FALSE)/100</f>
        <v>0.0617947813822285</v>
      </c>
      <c r="V9" s="23">
        <f>VLOOKUP(X9,'[1]Sheet1'!$A$140:$W$150,22,FALSE)</f>
        <v>1324</v>
      </c>
      <c r="W9" s="161">
        <f>VLOOKUP(X9,'[1]Sheet1'!$A$140:$W$150,23,FALSE)/100</f>
        <v>0.05428676862519989</v>
      </c>
      <c r="X9" s="276" t="s">
        <v>80</v>
      </c>
    </row>
    <row r="10" spans="1:24" ht="15">
      <c r="A10" s="253" t="s">
        <v>61</v>
      </c>
      <c r="B10" s="23">
        <f>VLOOKUP(X10,'[1]Sheet1'!$A$140:$W$150,2,FALSE)</f>
        <v>457</v>
      </c>
      <c r="C10" s="122">
        <f>VLOOKUP(X10,'[1]Sheet1'!$A$140:$W$150,3,FALSE)/100</f>
        <v>0.08423963133640551</v>
      </c>
      <c r="D10" s="23">
        <f>VLOOKUP(X10,'[1]Sheet1'!$A$140:$W$150,4,FALSE)</f>
        <v>486</v>
      </c>
      <c r="E10" s="122">
        <f>VLOOKUP(X10,'[1]Sheet1'!$A$140:$W$150,5,FALSE)/100</f>
        <v>0.07749960133949928</v>
      </c>
      <c r="F10" s="23">
        <f>VLOOKUP(X10,'[1]Sheet1'!$A$140:$W$150,6,FALSE)</f>
        <v>122</v>
      </c>
      <c r="G10" s="122">
        <f>VLOOKUP(X10,'[1]Sheet1'!$A$140:$W$150,7,FALSE)/100</f>
        <v>0.09111277072442121</v>
      </c>
      <c r="H10" s="23">
        <f>VLOOKUP(X10,'[1]Sheet1'!$A$140:$W$150,8,FALSE)</f>
        <v>1</v>
      </c>
      <c r="I10" s="122">
        <f>VLOOKUP(X10,'[1]Sheet1'!$A$140:$W$150,9,FALSE)/100</f>
        <v>0.1</v>
      </c>
      <c r="J10" s="22">
        <f>VLOOKUP(X10,'[1]Sheet1'!$A$140:$W$150,10,FALSE)</f>
        <v>1066</v>
      </c>
      <c r="K10" s="182">
        <f>VLOOKUP(X10,'[1]Sheet1'!$A$140:$W$150,11,FALSE)/100</f>
        <v>0.08171713300114987</v>
      </c>
      <c r="L10" s="23">
        <f>VLOOKUP(X10,'[1]Sheet1'!$A$140:$W$150,12,FALSE)</f>
        <v>435</v>
      </c>
      <c r="M10" s="122">
        <f>VLOOKUP(X10,'[1]Sheet1'!$A$140:$W$150,13,FALSE)/100</f>
        <v>0.10004599816007359</v>
      </c>
      <c r="N10" s="23">
        <f>VLOOKUP(X10,'[1]Sheet1'!$A$140:$W$150,14,FALSE)</f>
        <v>611</v>
      </c>
      <c r="O10" s="122">
        <f>VLOOKUP(X10,'[1]Sheet1'!$A$140:$W$150,15,FALSE)/100</f>
        <v>0.11048824593128391</v>
      </c>
      <c r="P10" s="23">
        <f>VLOOKUP(X10,'[1]Sheet1'!$A$140:$W$150,16,FALSE)</f>
        <v>176</v>
      </c>
      <c r="Q10" s="122">
        <f>VLOOKUP(X10,'[1]Sheet1'!$A$140:$W$150,17,FALSE)/100</f>
        <v>0.12368236120871398</v>
      </c>
      <c r="R10" s="23">
        <f>VLOOKUP(X10,'[1]Sheet1'!$A$140:$W$150,18,FALSE)</f>
        <v>8</v>
      </c>
      <c r="S10" s="122">
        <f>VLOOKUP(X10,'[1]Sheet1'!$A$140:$W$150,19,FALSE)/100</f>
        <v>0.18604651162790697</v>
      </c>
      <c r="T10" s="22">
        <f>VLOOKUP(X10,'[1]Sheet1'!$A$140:$W$150,20,FALSE)</f>
        <v>1230</v>
      </c>
      <c r="U10" s="161">
        <f>VLOOKUP(X10,'[1]Sheet1'!$A$140:$W$150,21,FALSE)/100</f>
        <v>0.10842736248236953</v>
      </c>
      <c r="V10" s="23">
        <f>VLOOKUP(X10,'[1]Sheet1'!$A$140:$W$150,22,FALSE)</f>
        <v>2296</v>
      </c>
      <c r="W10" s="161">
        <f>VLOOKUP(X10,'[1]Sheet1'!$A$140:$W$150,23,FALSE)/100</f>
        <v>0.09414080118086023</v>
      </c>
      <c r="X10" s="276" t="s">
        <v>81</v>
      </c>
    </row>
    <row r="11" spans="1:24" ht="15">
      <c r="A11" s="253" t="s">
        <v>62</v>
      </c>
      <c r="B11" s="23">
        <f>VLOOKUP(X11,'[1]Sheet1'!$A$140:$W$150,2,FALSE)</f>
        <v>388</v>
      </c>
      <c r="C11" s="122">
        <f>VLOOKUP(X11,'[1]Sheet1'!$A$140:$W$150,3,FALSE)/100</f>
        <v>0.07152073732718894</v>
      </c>
      <c r="D11" s="23">
        <f>VLOOKUP(X11,'[1]Sheet1'!$A$140:$W$150,4,FALSE)</f>
        <v>502</v>
      </c>
      <c r="E11" s="122">
        <f>VLOOKUP(X11,'[1]Sheet1'!$A$140:$W$150,5,FALSE)/100</f>
        <v>0.08005102854409184</v>
      </c>
      <c r="F11" s="23">
        <f>VLOOKUP(X11,'[1]Sheet1'!$A$140:$W$150,6,FALSE)</f>
        <v>111</v>
      </c>
      <c r="G11" s="122">
        <f>VLOOKUP(X11,'[1]Sheet1'!$A$140:$W$150,7,FALSE)/100</f>
        <v>0.08289768483943241</v>
      </c>
      <c r="H11" s="23">
        <f>VLOOKUP(X11,'[1]Sheet1'!$A$140:$W$150,8,FALSE)</f>
        <v>2</v>
      </c>
      <c r="I11" s="122">
        <f>VLOOKUP(X11,'[1]Sheet1'!$A$140:$W$150,9,FALSE)/100</f>
        <v>0.2</v>
      </c>
      <c r="J11" s="22">
        <f>VLOOKUP(X11,'[1]Sheet1'!$A$140:$W$150,10,FALSE)</f>
        <v>1003</v>
      </c>
      <c r="K11" s="182">
        <f>VLOOKUP(X11,'[1]Sheet1'!$A$140:$W$150,11,FALSE)/100</f>
        <v>0.07688769643541588</v>
      </c>
      <c r="L11" s="23">
        <f>VLOOKUP(X11,'[1]Sheet1'!$A$140:$W$150,12,FALSE)</f>
        <v>314</v>
      </c>
      <c r="M11" s="122">
        <f>VLOOKUP(X11,'[1]Sheet1'!$A$140:$W$150,13,FALSE)/100</f>
        <v>0.07221711131554738</v>
      </c>
      <c r="N11" s="23">
        <f>VLOOKUP(X11,'[1]Sheet1'!$A$140:$W$150,14,FALSE)</f>
        <v>494</v>
      </c>
      <c r="O11" s="122">
        <f>VLOOKUP(X11,'[1]Sheet1'!$A$140:$W$150,15,FALSE)/100</f>
        <v>0.08933092224231466</v>
      </c>
      <c r="P11" s="23">
        <f>VLOOKUP(X11,'[1]Sheet1'!$A$140:$W$150,16,FALSE)</f>
        <v>123</v>
      </c>
      <c r="Q11" s="122">
        <f>VLOOKUP(X11,'[1]Sheet1'!$A$140:$W$150,17,FALSE)/100</f>
        <v>0.0864371047083626</v>
      </c>
      <c r="R11" s="23">
        <f>VLOOKUP(X11,'[1]Sheet1'!$A$140:$W$150,18,FALSE)</f>
        <v>3</v>
      </c>
      <c r="S11" s="122">
        <f>VLOOKUP(X11,'[1]Sheet1'!$A$140:$W$150,19,FALSE)/100</f>
        <v>0.06976744186046512</v>
      </c>
      <c r="T11" s="22">
        <f>VLOOKUP(X11,'[1]Sheet1'!$A$140:$W$150,20,FALSE)</f>
        <v>934</v>
      </c>
      <c r="U11" s="161">
        <f>VLOOKUP(X11,'[1]Sheet1'!$A$140:$W$150,21,FALSE)/100</f>
        <v>0.08233427362482368</v>
      </c>
      <c r="V11" s="23">
        <f>VLOOKUP(X11,'[1]Sheet1'!$A$140:$W$150,22,FALSE)</f>
        <v>1937</v>
      </c>
      <c r="W11" s="161">
        <f>VLOOKUP(X11,'[1]Sheet1'!$A$140:$W$150,23,FALSE)/100</f>
        <v>0.07942105047357416</v>
      </c>
      <c r="X11" s="276" t="s">
        <v>82</v>
      </c>
    </row>
    <row r="12" spans="1:24" ht="15">
      <c r="A12" s="253" t="s">
        <v>63</v>
      </c>
      <c r="B12" s="23">
        <f>VLOOKUP(X12,'[1]Sheet1'!$A$140:$W$150,2,FALSE)</f>
        <v>477</v>
      </c>
      <c r="C12" s="122">
        <f>VLOOKUP(X12,'[1]Sheet1'!$A$140:$W$150,3,FALSE)/100</f>
        <v>0.087926267281106</v>
      </c>
      <c r="D12" s="23">
        <f>VLOOKUP(X12,'[1]Sheet1'!$A$140:$W$150,4,FALSE)</f>
        <v>568</v>
      </c>
      <c r="E12" s="122">
        <f>VLOOKUP(X12,'[1]Sheet1'!$A$140:$W$150,5,FALSE)/100</f>
        <v>0.09057566576303619</v>
      </c>
      <c r="F12" s="23">
        <f>VLOOKUP(X12,'[1]Sheet1'!$A$140:$W$150,6,FALSE)</f>
        <v>135</v>
      </c>
      <c r="G12" s="122">
        <f>VLOOKUP(X12,'[1]Sheet1'!$A$140:$W$150,7,FALSE)/100</f>
        <v>0.10082150858849888</v>
      </c>
      <c r="H12" s="23">
        <f>VLOOKUP(X12,'[1]Sheet1'!$A$140:$W$150,8,FALSE)</f>
        <v>2</v>
      </c>
      <c r="I12" s="122">
        <f>VLOOKUP(X12,'[1]Sheet1'!$A$140:$W$150,9,FALSE)/100</f>
        <v>0.2</v>
      </c>
      <c r="J12" s="22">
        <f>VLOOKUP(X12,'[1]Sheet1'!$A$140:$W$150,10,FALSE)</f>
        <v>1182</v>
      </c>
      <c r="K12" s="182">
        <f>VLOOKUP(X12,'[1]Sheet1'!$A$140:$W$150,11,FALSE)/100</f>
        <v>0.09060942889996167</v>
      </c>
      <c r="L12" s="23">
        <f>VLOOKUP(X12,'[1]Sheet1'!$A$140:$W$150,12,FALSE)</f>
        <v>450</v>
      </c>
      <c r="M12" s="122">
        <f>VLOOKUP(X12,'[1]Sheet1'!$A$140:$W$150,13,FALSE)/100</f>
        <v>0.10349586016559337</v>
      </c>
      <c r="N12" s="23">
        <f>VLOOKUP(X12,'[1]Sheet1'!$A$140:$W$150,14,FALSE)</f>
        <v>569</v>
      </c>
      <c r="O12" s="122">
        <f>VLOOKUP(X12,'[1]Sheet1'!$A$140:$W$150,15,FALSE)/100</f>
        <v>0.10289330922242317</v>
      </c>
      <c r="P12" s="23">
        <f>VLOOKUP(X12,'[1]Sheet1'!$A$140:$W$150,16,FALSE)</f>
        <v>139</v>
      </c>
      <c r="Q12" s="122">
        <f>VLOOKUP(X12,'[1]Sheet1'!$A$140:$W$150,17,FALSE)/100</f>
        <v>0.09768095572733661</v>
      </c>
      <c r="R12" s="23">
        <f>VLOOKUP(X12,'[1]Sheet1'!$A$140:$W$150,18,FALSE)</f>
        <v>6</v>
      </c>
      <c r="S12" s="122">
        <f>VLOOKUP(X12,'[1]Sheet1'!$A$140:$W$150,19,FALSE)/100</f>
        <v>0.13953488372093023</v>
      </c>
      <c r="T12" s="22">
        <f>VLOOKUP(X12,'[1]Sheet1'!$A$140:$W$150,20,FALSE)</f>
        <v>1164</v>
      </c>
      <c r="U12" s="161">
        <f>VLOOKUP(X12,'[1]Sheet1'!$A$140:$W$150,21,FALSE)/100</f>
        <v>0.10260930888575455</v>
      </c>
      <c r="V12" s="23">
        <f>VLOOKUP(X12,'[1]Sheet1'!$A$140:$W$150,22,FALSE)</f>
        <v>2346</v>
      </c>
      <c r="W12" s="161">
        <f>VLOOKUP(X12,'[1]Sheet1'!$A$140:$W$150,23,FALSE)/100</f>
        <v>0.09619090573619254</v>
      </c>
      <c r="X12" s="276" t="s">
        <v>83</v>
      </c>
    </row>
    <row r="13" spans="1:24" ht="15">
      <c r="A13" s="253" t="s">
        <v>64</v>
      </c>
      <c r="B13" s="23">
        <f>VLOOKUP(X13,'[1]Sheet1'!$A$140:$W$150,2,FALSE)</f>
        <v>694</v>
      </c>
      <c r="C13" s="122">
        <f>VLOOKUP(X13,'[1]Sheet1'!$A$140:$W$150,3,FALSE)/100</f>
        <v>0.12792626728110598</v>
      </c>
      <c r="D13" s="23">
        <f>VLOOKUP(X13,'[1]Sheet1'!$A$140:$W$150,4,FALSE)</f>
        <v>854</v>
      </c>
      <c r="E13" s="122">
        <f>VLOOKUP(X13,'[1]Sheet1'!$A$140:$W$150,5,FALSE)/100</f>
        <v>0.13618242704512837</v>
      </c>
      <c r="F13" s="23">
        <f>VLOOKUP(X13,'[1]Sheet1'!$A$140:$W$150,6,FALSE)</f>
        <v>179</v>
      </c>
      <c r="G13" s="122">
        <f>VLOOKUP(X13,'[1]Sheet1'!$A$140:$W$150,7,FALSE)/100</f>
        <v>0.13368185212845407</v>
      </c>
      <c r="H13" s="23">
        <f>VLOOKUP(X13,'[1]Sheet1'!$A$140:$W$150,8,FALSE)</f>
        <v>0</v>
      </c>
      <c r="I13" s="122">
        <f>VLOOKUP(X13,'[1]Sheet1'!$A$140:$W$150,9,FALSE)/100</f>
        <v>0</v>
      </c>
      <c r="J13" s="22">
        <f>VLOOKUP(X13,'[1]Sheet1'!$A$140:$W$150,10,FALSE)</f>
        <v>1727</v>
      </c>
      <c r="K13" s="182">
        <f>VLOOKUP(X13,'[1]Sheet1'!$A$140:$W$150,11,FALSE)/100</f>
        <v>0.13238788807972404</v>
      </c>
      <c r="L13" s="23">
        <f>VLOOKUP(X13,'[1]Sheet1'!$A$140:$W$150,12,FALSE)</f>
        <v>593</v>
      </c>
      <c r="M13" s="122">
        <f>VLOOKUP(X13,'[1]Sheet1'!$A$140:$W$150,13,FALSE)/100</f>
        <v>0.13638454461821528</v>
      </c>
      <c r="N13" s="23">
        <f>VLOOKUP(X13,'[1]Sheet1'!$A$140:$W$150,14,FALSE)</f>
        <v>765</v>
      </c>
      <c r="O13" s="122">
        <f>VLOOKUP(X13,'[1]Sheet1'!$A$140:$W$150,15,FALSE)/100</f>
        <v>0.1383363471971067</v>
      </c>
      <c r="P13" s="23">
        <f>VLOOKUP(X13,'[1]Sheet1'!$A$140:$W$150,16,FALSE)</f>
        <v>178</v>
      </c>
      <c r="Q13" s="122">
        <f>VLOOKUP(X13,'[1]Sheet1'!$A$140:$W$150,17,FALSE)/100</f>
        <v>0.12508784258608574</v>
      </c>
      <c r="R13" s="23">
        <f>VLOOKUP(X13,'[1]Sheet1'!$A$140:$W$150,18,FALSE)</f>
        <v>2</v>
      </c>
      <c r="S13" s="122">
        <f>VLOOKUP(X13,'[1]Sheet1'!$A$140:$W$150,19,FALSE)/100</f>
        <v>0.046511627906976744</v>
      </c>
      <c r="T13" s="22">
        <f>VLOOKUP(X13,'[1]Sheet1'!$A$140:$W$150,20,FALSE)</f>
        <v>1538</v>
      </c>
      <c r="U13" s="161">
        <f>VLOOKUP(X13,'[1]Sheet1'!$A$140:$W$150,21,FALSE)/100</f>
        <v>0.13557827926657265</v>
      </c>
      <c r="V13" s="23">
        <f>VLOOKUP(X13,'[1]Sheet1'!$A$140:$W$150,22,FALSE)</f>
        <v>3265</v>
      </c>
      <c r="W13" s="161">
        <f>VLOOKUP(X13,'[1]Sheet1'!$A$140:$W$150,23,FALSE)/100</f>
        <v>0.13387182746320062</v>
      </c>
      <c r="X13" s="276" t="s">
        <v>84</v>
      </c>
    </row>
    <row r="14" spans="1:24" ht="15">
      <c r="A14" s="253" t="s">
        <v>65</v>
      </c>
      <c r="B14" s="23">
        <f>VLOOKUP(X14,'[1]Sheet1'!$A$140:$W$150,2,FALSE)</f>
        <v>614</v>
      </c>
      <c r="C14" s="122">
        <f>VLOOKUP(X14,'[1]Sheet1'!$A$140:$W$150,3,FALSE)/100</f>
        <v>0.11317972350230412</v>
      </c>
      <c r="D14" s="23">
        <f>VLOOKUP(X14,'[1]Sheet1'!$A$140:$W$150,4,FALSE)</f>
        <v>692</v>
      </c>
      <c r="E14" s="122">
        <f>VLOOKUP(X14,'[1]Sheet1'!$A$140:$W$150,5,FALSE)/100</f>
        <v>0.11034922659862861</v>
      </c>
      <c r="F14" s="23">
        <f>VLOOKUP(X14,'[1]Sheet1'!$A$140:$W$150,6,FALSE)</f>
        <v>118</v>
      </c>
      <c r="G14" s="122">
        <f>VLOOKUP(X14,'[1]Sheet1'!$A$140:$W$150,7,FALSE)/100</f>
        <v>0.08812546676624347</v>
      </c>
      <c r="H14" s="23">
        <f>VLOOKUP(X14,'[1]Sheet1'!$A$140:$W$150,8,FALSE)</f>
        <v>0</v>
      </c>
      <c r="I14" s="122">
        <f>VLOOKUP(X14,'[1]Sheet1'!$A$140:$W$150,9,FALSE)/100</f>
        <v>0</v>
      </c>
      <c r="J14" s="22">
        <f>VLOOKUP(X14,'[1]Sheet1'!$A$140:$W$150,10,FALSE)</f>
        <v>1424</v>
      </c>
      <c r="K14" s="182">
        <f>VLOOKUP(X14,'[1]Sheet1'!$A$140:$W$150,11,FALSE)/100</f>
        <v>0.10916059793024147</v>
      </c>
      <c r="L14" s="23">
        <f>VLOOKUP(X14,'[1]Sheet1'!$A$140:$W$150,12,FALSE)</f>
        <v>442</v>
      </c>
      <c r="M14" s="122">
        <f>VLOOKUP(X14,'[1]Sheet1'!$A$140:$W$150,13,FALSE)/100</f>
        <v>0.10165593376264949</v>
      </c>
      <c r="N14" s="23">
        <f>VLOOKUP(X14,'[1]Sheet1'!$A$140:$W$150,14,FALSE)</f>
        <v>522</v>
      </c>
      <c r="O14" s="122">
        <f>VLOOKUP(X14,'[1]Sheet1'!$A$140:$W$150,15,FALSE)/100</f>
        <v>0.09439421338155515</v>
      </c>
      <c r="P14" s="23">
        <f>VLOOKUP(X14,'[1]Sheet1'!$A$140:$W$150,16,FALSE)</f>
        <v>123</v>
      </c>
      <c r="Q14" s="122">
        <f>VLOOKUP(X14,'[1]Sheet1'!$A$140:$W$150,17,FALSE)/100</f>
        <v>0.0864371047083626</v>
      </c>
      <c r="R14" s="23">
        <f>VLOOKUP(X14,'[1]Sheet1'!$A$140:$W$150,18,FALSE)</f>
        <v>4</v>
      </c>
      <c r="S14" s="122">
        <f>VLOOKUP(X14,'[1]Sheet1'!$A$140:$W$150,19,FALSE)/100</f>
        <v>0.09302325581395349</v>
      </c>
      <c r="T14" s="22">
        <f>VLOOKUP(X14,'[1]Sheet1'!$A$140:$W$150,20,FALSE)</f>
        <v>1091</v>
      </c>
      <c r="U14" s="161">
        <f>VLOOKUP(X14,'[1]Sheet1'!$A$140:$W$150,21,FALSE)/100</f>
        <v>0.09617418899858957</v>
      </c>
      <c r="V14" s="23">
        <f>VLOOKUP(X14,'[1]Sheet1'!$A$140:$W$150,22,FALSE)</f>
        <v>2515</v>
      </c>
      <c r="W14" s="161">
        <f>VLOOKUP(X14,'[1]Sheet1'!$A$140:$W$150,23,FALSE)/100</f>
        <v>0.10312025913321579</v>
      </c>
      <c r="X14" s="276" t="s">
        <v>85</v>
      </c>
    </row>
    <row r="15" spans="1:24" ht="15">
      <c r="A15" s="253" t="s">
        <v>66</v>
      </c>
      <c r="B15" s="23">
        <f>VLOOKUP(X15,'[1]Sheet1'!$A$140:$W$150,2,FALSE)</f>
        <v>1972</v>
      </c>
      <c r="C15" s="122">
        <f>VLOOKUP(X15,'[1]Sheet1'!$A$140:$W$150,3,FALSE)/100</f>
        <v>0.3635023041474654</v>
      </c>
      <c r="D15" s="23">
        <f>VLOOKUP(X15,'[1]Sheet1'!$A$140:$W$150,4,FALSE)</f>
        <v>2410</v>
      </c>
      <c r="E15" s="122">
        <f>VLOOKUP(X15,'[1]Sheet1'!$A$140:$W$150,5,FALSE)/100</f>
        <v>0.38430872269175576</v>
      </c>
      <c r="F15" s="23">
        <f>VLOOKUP(X15,'[1]Sheet1'!$A$140:$W$150,6,FALSE)</f>
        <v>467</v>
      </c>
      <c r="G15" s="122">
        <f>VLOOKUP(X15,'[1]Sheet1'!$A$140:$W$150,7,FALSE)/100</f>
        <v>0.3487677371172516</v>
      </c>
      <c r="H15" s="23">
        <f>VLOOKUP(X15,'[1]Sheet1'!$A$140:$W$150,8,FALSE)</f>
        <v>3</v>
      </c>
      <c r="I15" s="122">
        <f>VLOOKUP(X15,'[1]Sheet1'!$A$140:$W$150,9,FALSE)/100</f>
        <v>0.3</v>
      </c>
      <c r="J15" s="22">
        <f>VLOOKUP(X15,'[1]Sheet1'!$A$140:$W$150,10,FALSE)</f>
        <v>4852</v>
      </c>
      <c r="K15" s="182">
        <f>VLOOKUP(X15,'[1]Sheet1'!$A$140:$W$150,11,FALSE)/100</f>
        <v>0.37194327328478344</v>
      </c>
      <c r="L15" s="23">
        <f>VLOOKUP(X15,'[1]Sheet1'!$A$140:$W$150,12,FALSE)</f>
        <v>1392</v>
      </c>
      <c r="M15" s="122">
        <f>VLOOKUP(X15,'[1]Sheet1'!$A$140:$W$150,13,FALSE)/100</f>
        <v>0.3201471941122355</v>
      </c>
      <c r="N15" s="23">
        <f>VLOOKUP(X15,'[1]Sheet1'!$A$140:$W$150,14,FALSE)</f>
        <v>1825</v>
      </c>
      <c r="O15" s="122">
        <f>VLOOKUP(X15,'[1]Sheet1'!$A$140:$W$150,15,FALSE)/100</f>
        <v>0.3300180831826401</v>
      </c>
      <c r="P15" s="23">
        <f>VLOOKUP(X15,'[1]Sheet1'!$A$140:$W$150,16,FALSE)</f>
        <v>420</v>
      </c>
      <c r="Q15" s="122">
        <f>VLOOKUP(X15,'[1]Sheet1'!$A$140:$W$150,17,FALSE)/100</f>
        <v>0.2951510892480675</v>
      </c>
      <c r="R15" s="23">
        <f>VLOOKUP(X15,'[1]Sheet1'!$A$140:$W$150,18,FALSE)</f>
        <v>9</v>
      </c>
      <c r="S15" s="122">
        <f>VLOOKUP(X15,'[1]Sheet1'!$A$140:$W$150,19,FALSE)/100</f>
        <v>0.20930232558139536</v>
      </c>
      <c r="T15" s="22">
        <f>VLOOKUP(X15,'[1]Sheet1'!$A$140:$W$150,20,FALSE)</f>
        <v>3646</v>
      </c>
      <c r="U15" s="161">
        <f>VLOOKUP(X15,'[1]Sheet1'!$A$140:$W$150,21,FALSE)/100</f>
        <v>0.3214033850493653</v>
      </c>
      <c r="V15" s="23">
        <f>VLOOKUP(X15,'[1]Sheet1'!$A$140:$W$150,22,FALSE)</f>
        <v>8498</v>
      </c>
      <c r="W15" s="161">
        <f>VLOOKUP(X15,'[1]Sheet1'!$A$140:$W$150,23,FALSE)/100</f>
        <v>0.3484357702242814</v>
      </c>
      <c r="X15" s="276" t="s">
        <v>86</v>
      </c>
    </row>
    <row r="16" spans="1:24" ht="15.75" thickBot="1">
      <c r="A16" s="255" t="s">
        <v>67</v>
      </c>
      <c r="B16" s="111">
        <f>VLOOKUP(X16,'[1]Sheet1'!$A$140:$W$150,2,FALSE)</f>
        <v>65</v>
      </c>
      <c r="C16" s="123">
        <f>VLOOKUP(X16,'[1]Sheet1'!$A$140:$W$150,3,FALSE)/100</f>
        <v>0.011981566820276499</v>
      </c>
      <c r="D16" s="111">
        <f>VLOOKUP(X16,'[1]Sheet1'!$A$140:$W$150,4,FALSE)</f>
        <v>59</v>
      </c>
      <c r="E16" s="123">
        <f>VLOOKUP(X16,'[1]Sheet1'!$A$140:$W$150,5,FALSE)/100</f>
        <v>0.009408387816935098</v>
      </c>
      <c r="F16" s="111">
        <f>VLOOKUP(X16,'[1]Sheet1'!$A$140:$W$150,6,FALSE)</f>
        <v>8</v>
      </c>
      <c r="G16" s="123">
        <f>VLOOKUP(X16,'[1]Sheet1'!$A$140:$W$150,7,FALSE)/100</f>
        <v>0.00597460791635549</v>
      </c>
      <c r="H16" s="111">
        <f>VLOOKUP(X16,'[1]Sheet1'!$A$140:$W$150,8,FALSE)</f>
        <v>0</v>
      </c>
      <c r="I16" s="123">
        <f>VLOOKUP(X16,'[1]Sheet1'!$A$140:$W$150,9,FALSE)/100</f>
        <v>0</v>
      </c>
      <c r="J16" s="262">
        <f>VLOOKUP(X16,'[1]Sheet1'!$A$140:$W$150,10,FALSE)</f>
        <v>132</v>
      </c>
      <c r="K16" s="256">
        <f>VLOOKUP(X16,'[1]Sheet1'!$A$140:$W$150,11,FALSE)/100</f>
        <v>0.010118819471061712</v>
      </c>
      <c r="L16" s="25">
        <f>VLOOKUP(X16,'[1]Sheet1'!$A$140:$W$150,12,FALSE)</f>
        <v>46</v>
      </c>
      <c r="M16" s="124">
        <f>VLOOKUP(X16,'[1]Sheet1'!$A$140:$W$150,13,FALSE)/100</f>
        <v>0.010579576816927323</v>
      </c>
      <c r="N16" s="25">
        <f>VLOOKUP(X16,'[1]Sheet1'!$A$140:$W$150,14,FALSE)</f>
        <v>43</v>
      </c>
      <c r="O16" s="124">
        <f>VLOOKUP(X16,'[1]Sheet1'!$A$140:$W$150,15,FALSE)/100</f>
        <v>0.007775768535262207</v>
      </c>
      <c r="P16" s="111">
        <f>VLOOKUP(X16,'[1]Sheet1'!$A$140:$W$150,16,FALSE)</f>
        <v>8</v>
      </c>
      <c r="Q16" s="123">
        <f>VLOOKUP(X16,'[1]Sheet1'!$A$140:$W$150,17,FALSE)/100</f>
        <v>0.005621925509486999</v>
      </c>
      <c r="R16" s="25">
        <f>VLOOKUP(X16,'[1]Sheet1'!$A$140:$W$150,18,FALSE)</f>
        <v>1</v>
      </c>
      <c r="S16" s="124">
        <f>VLOOKUP(X16,'[1]Sheet1'!$A$140:$W$150,19,FALSE)/100</f>
        <v>0.023255813953488372</v>
      </c>
      <c r="T16" s="24">
        <f>VLOOKUP(X16,'[1]Sheet1'!$A$140:$W$150,20,FALSE)</f>
        <v>98</v>
      </c>
      <c r="U16" s="166">
        <f>VLOOKUP(X16,'[1]Sheet1'!$A$140:$W$150,21,FALSE)/100</f>
        <v>0.008638928067700988</v>
      </c>
      <c r="V16" s="25">
        <f>VLOOKUP(X16,'[1]Sheet1'!$A$140:$W$150,22,FALSE)</f>
        <v>230</v>
      </c>
      <c r="W16" s="166">
        <f>VLOOKUP(X16,'[1]Sheet1'!$A$140:$W$150,23,FALSE)/100</f>
        <v>0.009430480954528682</v>
      </c>
      <c r="X16" s="276" t="s">
        <v>99</v>
      </c>
    </row>
    <row r="17" spans="1:24" ht="15.75" thickBot="1">
      <c r="A17" s="112" t="s">
        <v>35</v>
      </c>
      <c r="B17" s="51">
        <f>VLOOKUP(X17,'[1]Sheet1'!$A$140:$W$150,2,FALSE)</f>
        <v>5425</v>
      </c>
      <c r="C17" s="125">
        <f>VLOOKUP(X17,'[1]Sheet1'!$A$140:$W$150,3,FALSE)/100</f>
        <v>1</v>
      </c>
      <c r="D17" s="51">
        <f>VLOOKUP(X17,'[1]Sheet1'!$A$140:$W$150,4,FALSE)</f>
        <v>6271</v>
      </c>
      <c r="E17" s="125">
        <f>VLOOKUP(X17,'[1]Sheet1'!$A$140:$W$150,5,FALSE)/100</f>
        <v>1</v>
      </c>
      <c r="F17" s="51">
        <f>VLOOKUP(X17,'[1]Sheet1'!$A$140:$W$150,6,FALSE)</f>
        <v>1339</v>
      </c>
      <c r="G17" s="125">
        <f>VLOOKUP(X17,'[1]Sheet1'!$A$140:$W$150,7,FALSE)/100</f>
        <v>1</v>
      </c>
      <c r="H17" s="51">
        <f>VLOOKUP(X17,'[1]Sheet1'!$A$140:$W$150,8,FALSE)</f>
        <v>10</v>
      </c>
      <c r="I17" s="125">
        <f>VLOOKUP(X17,'[1]Sheet1'!$A$140:$W$150,9,FALSE)/100</f>
        <v>1</v>
      </c>
      <c r="J17" s="34">
        <f>VLOOKUP(X17,'[1]Sheet1'!$A$140:$W$150,10,FALSE)</f>
        <v>13045</v>
      </c>
      <c r="K17" s="35">
        <f>VLOOKUP(X17,'[1]Sheet1'!$A$140:$W$150,11,FALSE)/100</f>
        <v>1</v>
      </c>
      <c r="L17" s="51">
        <f>VLOOKUP(X17,'[1]Sheet1'!$A$140:$W$150,12,FALSE)</f>
        <v>4348</v>
      </c>
      <c r="M17" s="125">
        <f>VLOOKUP(X17,'[1]Sheet1'!$A$140:$W$150,13,FALSE)/100</f>
        <v>1</v>
      </c>
      <c r="N17" s="51">
        <f>VLOOKUP(X17,'[1]Sheet1'!$A$140:$W$150,14,FALSE)</f>
        <v>5530</v>
      </c>
      <c r="O17" s="125">
        <f>VLOOKUP(X17,'[1]Sheet1'!$A$140:$W$150,15,FALSE)/100</f>
        <v>1</v>
      </c>
      <c r="P17" s="51">
        <f>VLOOKUP(X17,'[1]Sheet1'!$A$140:$W$150,16,FALSE)</f>
        <v>1423</v>
      </c>
      <c r="Q17" s="125">
        <f>VLOOKUP(X17,'[1]Sheet1'!$A$140:$W$150,17,FALSE)/100</f>
        <v>1</v>
      </c>
      <c r="R17" s="51">
        <f>VLOOKUP(X17,'[1]Sheet1'!$A$140:$W$150,18,FALSE)</f>
        <v>43</v>
      </c>
      <c r="S17" s="125">
        <f>VLOOKUP(X17,'[1]Sheet1'!$A$140:$W$150,19,FALSE)/100</f>
        <v>1</v>
      </c>
      <c r="T17" s="34">
        <f>VLOOKUP(X17,'[1]Sheet1'!$A$140:$W$150,20,FALSE)</f>
        <v>11344</v>
      </c>
      <c r="U17" s="33">
        <f>VLOOKUP(X17,'[1]Sheet1'!$A$140:$W$150,21,FALSE)/100</f>
        <v>1</v>
      </c>
      <c r="V17" s="51">
        <f>VLOOKUP(X17,'[1]Sheet1'!$A$140:$W$150,22,FALSE)</f>
        <v>24389</v>
      </c>
      <c r="W17" s="33">
        <f>VLOOKUP(X17,'[1]Sheet1'!$A$140:$W$150,23,FALSE)/100</f>
        <v>1</v>
      </c>
      <c r="X17" s="276" t="s">
        <v>44</v>
      </c>
    </row>
    <row r="18" spans="1:23" ht="15">
      <c r="A18" s="56"/>
      <c r="B18" s="56"/>
      <c r="C18" s="63"/>
      <c r="D18" s="56"/>
      <c r="E18" s="63"/>
      <c r="F18" s="56"/>
      <c r="G18" s="63"/>
      <c r="H18" s="56"/>
      <c r="I18" s="63"/>
      <c r="J18" s="56"/>
      <c r="K18" s="63"/>
      <c r="L18" s="56"/>
      <c r="M18" s="63"/>
      <c r="N18" s="56"/>
      <c r="O18" s="63"/>
      <c r="P18" s="56"/>
      <c r="Q18" s="63"/>
      <c r="R18" s="56"/>
      <c r="S18" s="63"/>
      <c r="T18" s="56"/>
      <c r="U18" s="63"/>
      <c r="V18" s="56"/>
      <c r="W18" s="56"/>
    </row>
    <row r="19" ht="15">
      <c r="V19" s="278"/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1"/>
  <sheetViews>
    <sheetView zoomScalePageLayoutView="0" workbookViewId="0" topLeftCell="A1">
      <selection activeCell="B6" sqref="B6:Q16"/>
    </sheetView>
  </sheetViews>
  <sheetFormatPr defaultColWidth="11.421875" defaultRowHeight="15"/>
  <cols>
    <col min="1" max="1" width="30.7109375" style="155" customWidth="1"/>
    <col min="2" max="17" width="11.8515625" style="155" customWidth="1"/>
    <col min="18" max="16384" width="11.421875" style="155" customWidth="1"/>
  </cols>
  <sheetData>
    <row r="1" spans="1:18" ht="24.75" customHeight="1" thickBot="1" thickTop="1">
      <c r="A1" s="321" t="s">
        <v>126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  <c r="R1" s="56"/>
    </row>
    <row r="2" spans="1:18" ht="19.5" customHeight="1" thickBot="1" thickTop="1">
      <c r="A2" s="310" t="s">
        <v>57</v>
      </c>
      <c r="B2" s="306" t="s">
        <v>49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0" t="s">
        <v>44</v>
      </c>
      <c r="R2" s="56"/>
    </row>
    <row r="3" spans="1:18" ht="19.5" customHeight="1" thickBot="1">
      <c r="A3" s="310"/>
      <c r="B3" s="352" t="s">
        <v>50</v>
      </c>
      <c r="C3" s="353"/>
      <c r="D3" s="353"/>
      <c r="E3" s="353"/>
      <c r="F3" s="354"/>
      <c r="G3" s="355" t="s">
        <v>51</v>
      </c>
      <c r="H3" s="353"/>
      <c r="I3" s="353"/>
      <c r="J3" s="353"/>
      <c r="K3" s="356"/>
      <c r="L3" s="352" t="s">
        <v>52</v>
      </c>
      <c r="M3" s="353"/>
      <c r="N3" s="353"/>
      <c r="O3" s="353"/>
      <c r="P3" s="354"/>
      <c r="Q3" s="310"/>
      <c r="R3" s="56"/>
    </row>
    <row r="4" spans="1:18" ht="19.5" customHeight="1">
      <c r="A4" s="310"/>
      <c r="B4" s="357" t="s">
        <v>36</v>
      </c>
      <c r="C4" s="357"/>
      <c r="D4" s="357"/>
      <c r="E4" s="357"/>
      <c r="F4" s="402" t="s">
        <v>35</v>
      </c>
      <c r="G4" s="357" t="s">
        <v>36</v>
      </c>
      <c r="H4" s="357"/>
      <c r="I4" s="357"/>
      <c r="J4" s="357"/>
      <c r="K4" s="402" t="s">
        <v>35</v>
      </c>
      <c r="L4" s="357" t="s">
        <v>36</v>
      </c>
      <c r="M4" s="357"/>
      <c r="N4" s="357"/>
      <c r="O4" s="357"/>
      <c r="P4" s="335" t="s">
        <v>35</v>
      </c>
      <c r="Q4" s="310"/>
      <c r="R4" s="56"/>
    </row>
    <row r="5" spans="1:18" ht="19.5" customHeight="1" thickBot="1">
      <c r="A5" s="345"/>
      <c r="B5" s="8" t="s">
        <v>37</v>
      </c>
      <c r="C5" s="126" t="s">
        <v>38</v>
      </c>
      <c r="D5" s="126" t="s">
        <v>39</v>
      </c>
      <c r="E5" s="127" t="s">
        <v>40</v>
      </c>
      <c r="F5" s="311"/>
      <c r="G5" s="8" t="s">
        <v>37</v>
      </c>
      <c r="H5" s="126" t="s">
        <v>38</v>
      </c>
      <c r="I5" s="126" t="s">
        <v>39</v>
      </c>
      <c r="J5" s="127" t="s">
        <v>40</v>
      </c>
      <c r="K5" s="311"/>
      <c r="L5" s="8" t="s">
        <v>37</v>
      </c>
      <c r="M5" s="126" t="s">
        <v>38</v>
      </c>
      <c r="N5" s="126" t="s">
        <v>39</v>
      </c>
      <c r="O5" s="127" t="s">
        <v>40</v>
      </c>
      <c r="P5" s="305"/>
      <c r="Q5" s="345"/>
      <c r="R5" s="56"/>
    </row>
    <row r="6" spans="1:18" ht="15">
      <c r="A6" s="249" t="s">
        <v>58</v>
      </c>
      <c r="B6" s="109">
        <f>VLOOKUP(R6,'[1]Sheet1'!$A$156:$Q$166,2,FALSE)</f>
        <v>102</v>
      </c>
      <c r="C6" s="128">
        <f>VLOOKUP(R6,'[1]Sheet1'!$A$156:$Q$166,3,FALSE)</f>
        <v>98</v>
      </c>
      <c r="D6" s="128">
        <f>VLOOKUP(R6,'[1]Sheet1'!$A$156:$Q$166,4,FALSE)</f>
        <v>21</v>
      </c>
      <c r="E6" s="129">
        <f>VLOOKUP(R6,'[1]Sheet1'!$A$156:$Q$166,5,FALSE)</f>
        <v>1</v>
      </c>
      <c r="F6" s="263">
        <f>VLOOKUP(R6,'[1]Sheet1'!$A$156:$Q$166,6,FALSE)</f>
        <v>222</v>
      </c>
      <c r="G6" s="117">
        <f>VLOOKUP(R6,'[1]Sheet1'!$A$156:$Q$166,7,FALSE)</f>
        <v>260</v>
      </c>
      <c r="H6" s="128">
        <f>VLOOKUP(R6,'[1]Sheet1'!$A$156:$Q$166,8,FALSE)</f>
        <v>264</v>
      </c>
      <c r="I6" s="128">
        <f>VLOOKUP(R6,'[1]Sheet1'!$A$156:$Q$166,9,FALSE)</f>
        <v>84</v>
      </c>
      <c r="J6" s="129">
        <f>VLOOKUP(R6,'[1]Sheet1'!$A$156:$Q$166,10,FALSE)</f>
        <v>3</v>
      </c>
      <c r="K6" s="263">
        <f>VLOOKUP(R6,'[1]Sheet1'!$A$156:$Q$166,11,FALSE)</f>
        <v>611</v>
      </c>
      <c r="L6" s="117">
        <f>VLOOKUP(R6,'[1]Sheet1'!$A$156:$Q$166,12,FALSE)</f>
        <v>90</v>
      </c>
      <c r="M6" s="128">
        <f>VLOOKUP(R6,'[1]Sheet1'!$A$156:$Q$166,13,FALSE)</f>
        <v>80</v>
      </c>
      <c r="N6" s="128">
        <f>VLOOKUP(R6,'[1]Sheet1'!$A$156:$Q$166,14,FALSE)</f>
        <v>35</v>
      </c>
      <c r="O6" s="129">
        <f>VLOOKUP(R6,'[1]Sheet1'!$A$156:$Q$166,15,FALSE)</f>
        <v>0</v>
      </c>
      <c r="P6" s="263">
        <f>VLOOKUP(R6,'[1]Sheet1'!$A$156:$Q$166,16,FALSE)</f>
        <v>205</v>
      </c>
      <c r="Q6" s="263">
        <f>VLOOKUP(R6,'[1]Sheet1'!$A$156:$Q$166,17,FALSE)</f>
        <v>1038</v>
      </c>
      <c r="R6" s="277" t="s">
        <v>78</v>
      </c>
    </row>
    <row r="7" spans="1:18" ht="15">
      <c r="A7" s="253" t="s">
        <v>59</v>
      </c>
      <c r="B7" s="23">
        <f>VLOOKUP(R7,'[1]Sheet1'!$A$156:$Q$166,2,FALSE)</f>
        <v>68</v>
      </c>
      <c r="C7" s="73">
        <f>VLOOKUP(R7,'[1]Sheet1'!$A$156:$Q$166,3,FALSE)</f>
        <v>69</v>
      </c>
      <c r="D7" s="73">
        <f>VLOOKUP(R7,'[1]Sheet1'!$A$156:$Q$166,4,FALSE)</f>
        <v>20</v>
      </c>
      <c r="E7" s="74">
        <f>VLOOKUP(R7,'[1]Sheet1'!$A$156:$Q$166,5,FALSE)</f>
        <v>0</v>
      </c>
      <c r="F7" s="207">
        <f>VLOOKUP(R7,'[1]Sheet1'!$A$156:$Q$166,6,FALSE)</f>
        <v>157</v>
      </c>
      <c r="G7" s="22">
        <f>VLOOKUP(R7,'[1]Sheet1'!$A$156:$Q$166,7,FALSE)</f>
        <v>251</v>
      </c>
      <c r="H7" s="73">
        <f>VLOOKUP(R7,'[1]Sheet1'!$A$156:$Q$166,8,FALSE)</f>
        <v>239</v>
      </c>
      <c r="I7" s="73">
        <f>VLOOKUP(R7,'[1]Sheet1'!$A$156:$Q$166,9,FALSE)</f>
        <v>71</v>
      </c>
      <c r="J7" s="74">
        <f>VLOOKUP(R7,'[1]Sheet1'!$A$156:$Q$166,10,FALSE)</f>
        <v>2</v>
      </c>
      <c r="K7" s="207">
        <f>VLOOKUP(R7,'[1]Sheet1'!$A$156:$Q$166,11,FALSE)</f>
        <v>563</v>
      </c>
      <c r="L7" s="22">
        <f>VLOOKUP(R7,'[1]Sheet1'!$A$156:$Q$166,12,FALSE)</f>
        <v>87</v>
      </c>
      <c r="M7" s="73">
        <f>VLOOKUP(R7,'[1]Sheet1'!$A$156:$Q$166,13,FALSE)</f>
        <v>85</v>
      </c>
      <c r="N7" s="73">
        <f>VLOOKUP(R7,'[1]Sheet1'!$A$156:$Q$166,14,FALSE)</f>
        <v>48</v>
      </c>
      <c r="O7" s="74">
        <f>VLOOKUP(R7,'[1]Sheet1'!$A$156:$Q$166,15,FALSE)</f>
        <v>0</v>
      </c>
      <c r="P7" s="207">
        <f>VLOOKUP(R7,'[1]Sheet1'!$A$156:$Q$166,16,FALSE)</f>
        <v>220</v>
      </c>
      <c r="Q7" s="207">
        <f>VLOOKUP(R7,'[1]Sheet1'!$A$156:$Q$166,17,FALSE)</f>
        <v>940</v>
      </c>
      <c r="R7" s="277" t="s">
        <v>79</v>
      </c>
    </row>
    <row r="8" spans="1:18" ht="15">
      <c r="A8" s="253" t="s">
        <v>60</v>
      </c>
      <c r="B8" s="23">
        <f>VLOOKUP(R8,'[1]Sheet1'!$A$156:$Q$166,2,FALSE)</f>
        <v>82</v>
      </c>
      <c r="C8" s="73">
        <f>VLOOKUP(R8,'[1]Sheet1'!$A$156:$Q$166,3,FALSE)</f>
        <v>78</v>
      </c>
      <c r="D8" s="73">
        <f>VLOOKUP(R8,'[1]Sheet1'!$A$156:$Q$166,4,FALSE)</f>
        <v>19</v>
      </c>
      <c r="E8" s="74">
        <f>VLOOKUP(R8,'[1]Sheet1'!$A$156:$Q$166,5,FALSE)</f>
        <v>2</v>
      </c>
      <c r="F8" s="207">
        <f>VLOOKUP(R8,'[1]Sheet1'!$A$156:$Q$166,6,FALSE)</f>
        <v>181</v>
      </c>
      <c r="G8" s="22">
        <f>VLOOKUP(R8,'[1]Sheet1'!$A$156:$Q$166,7,FALSE)</f>
        <v>388</v>
      </c>
      <c r="H8" s="73">
        <f>VLOOKUP(R8,'[1]Sheet1'!$A$156:$Q$166,8,FALSE)</f>
        <v>373</v>
      </c>
      <c r="I8" s="73">
        <f>VLOOKUP(R8,'[1]Sheet1'!$A$156:$Q$166,9,FALSE)</f>
        <v>98</v>
      </c>
      <c r="J8" s="74">
        <f>VLOOKUP(R8,'[1]Sheet1'!$A$156:$Q$166,10,FALSE)</f>
        <v>3</v>
      </c>
      <c r="K8" s="207">
        <f>VLOOKUP(R8,'[1]Sheet1'!$A$156:$Q$166,11,FALSE)</f>
        <v>862</v>
      </c>
      <c r="L8" s="22">
        <f>VLOOKUP(R8,'[1]Sheet1'!$A$156:$Q$166,12,FALSE)</f>
        <v>106</v>
      </c>
      <c r="M8" s="73">
        <f>VLOOKUP(R8,'[1]Sheet1'!$A$156:$Q$166,13,FALSE)</f>
        <v>115</v>
      </c>
      <c r="N8" s="73">
        <f>VLOOKUP(R8,'[1]Sheet1'!$A$156:$Q$166,14,FALSE)</f>
        <v>59</v>
      </c>
      <c r="O8" s="74">
        <f>VLOOKUP(R8,'[1]Sheet1'!$A$156:$Q$166,15,FALSE)</f>
        <v>1</v>
      </c>
      <c r="P8" s="207">
        <f>VLOOKUP(R8,'[1]Sheet1'!$A$156:$Q$166,16,FALSE)</f>
        <v>281</v>
      </c>
      <c r="Q8" s="207">
        <f>VLOOKUP(R8,'[1]Sheet1'!$A$156:$Q$166,17,FALSE)</f>
        <v>1324</v>
      </c>
      <c r="R8" s="277" t="s">
        <v>80</v>
      </c>
    </row>
    <row r="9" spans="1:18" ht="15">
      <c r="A9" s="253" t="s">
        <v>61</v>
      </c>
      <c r="B9" s="23">
        <f>VLOOKUP(R9,'[1]Sheet1'!$A$156:$Q$166,2,FALSE)</f>
        <v>97</v>
      </c>
      <c r="C9" s="73">
        <f>VLOOKUP(R9,'[1]Sheet1'!$A$156:$Q$166,3,FALSE)</f>
        <v>139</v>
      </c>
      <c r="D9" s="73">
        <f>VLOOKUP(R9,'[1]Sheet1'!$A$156:$Q$166,4,FALSE)</f>
        <v>24</v>
      </c>
      <c r="E9" s="74">
        <f>VLOOKUP(R9,'[1]Sheet1'!$A$156:$Q$166,5,FALSE)</f>
        <v>1</v>
      </c>
      <c r="F9" s="207">
        <f>VLOOKUP(R9,'[1]Sheet1'!$A$156:$Q$166,6,FALSE)</f>
        <v>261</v>
      </c>
      <c r="G9" s="22">
        <f>VLOOKUP(R9,'[1]Sheet1'!$A$156:$Q$166,7,FALSE)</f>
        <v>612</v>
      </c>
      <c r="H9" s="73">
        <f>VLOOKUP(R9,'[1]Sheet1'!$A$156:$Q$166,8,FALSE)</f>
        <v>750</v>
      </c>
      <c r="I9" s="73">
        <f>VLOOKUP(R9,'[1]Sheet1'!$A$156:$Q$166,9,FALSE)</f>
        <v>171</v>
      </c>
      <c r="J9" s="74">
        <f>VLOOKUP(R9,'[1]Sheet1'!$A$156:$Q$166,10,FALSE)</f>
        <v>6</v>
      </c>
      <c r="K9" s="207">
        <f>VLOOKUP(R9,'[1]Sheet1'!$A$156:$Q$166,11,FALSE)</f>
        <v>1539</v>
      </c>
      <c r="L9" s="22">
        <f>VLOOKUP(R9,'[1]Sheet1'!$A$156:$Q$166,12,FALSE)</f>
        <v>183</v>
      </c>
      <c r="M9" s="73">
        <f>VLOOKUP(R9,'[1]Sheet1'!$A$156:$Q$166,13,FALSE)</f>
        <v>208</v>
      </c>
      <c r="N9" s="73">
        <f>VLOOKUP(R9,'[1]Sheet1'!$A$156:$Q$166,14,FALSE)</f>
        <v>103</v>
      </c>
      <c r="O9" s="74">
        <f>VLOOKUP(R9,'[1]Sheet1'!$A$156:$Q$166,15,FALSE)</f>
        <v>2</v>
      </c>
      <c r="P9" s="207">
        <f>VLOOKUP(R9,'[1]Sheet1'!$A$156:$Q$166,16,FALSE)</f>
        <v>496</v>
      </c>
      <c r="Q9" s="207">
        <f>VLOOKUP(R9,'[1]Sheet1'!$A$156:$Q$166,17,FALSE)</f>
        <v>2296</v>
      </c>
      <c r="R9" s="277" t="s">
        <v>81</v>
      </c>
    </row>
    <row r="10" spans="1:18" ht="15">
      <c r="A10" s="253" t="s">
        <v>62</v>
      </c>
      <c r="B10" s="23">
        <f>VLOOKUP(R10,'[1]Sheet1'!$A$156:$Q$166,2,FALSE)</f>
        <v>67</v>
      </c>
      <c r="C10" s="73">
        <f>VLOOKUP(R10,'[1]Sheet1'!$A$156:$Q$166,3,FALSE)</f>
        <v>113</v>
      </c>
      <c r="D10" s="73">
        <f>VLOOKUP(R10,'[1]Sheet1'!$A$156:$Q$166,4,FALSE)</f>
        <v>11</v>
      </c>
      <c r="E10" s="74">
        <f>VLOOKUP(R10,'[1]Sheet1'!$A$156:$Q$166,5,FALSE)</f>
        <v>3</v>
      </c>
      <c r="F10" s="207">
        <f>VLOOKUP(R10,'[1]Sheet1'!$A$156:$Q$166,6,FALSE)</f>
        <v>194</v>
      </c>
      <c r="G10" s="22">
        <f>VLOOKUP(R10,'[1]Sheet1'!$A$156:$Q$166,7,FALSE)</f>
        <v>469</v>
      </c>
      <c r="H10" s="73">
        <f>VLOOKUP(R10,'[1]Sheet1'!$A$156:$Q$166,8,FALSE)</f>
        <v>644</v>
      </c>
      <c r="I10" s="73">
        <f>VLOOKUP(R10,'[1]Sheet1'!$A$156:$Q$166,9,FALSE)</f>
        <v>143</v>
      </c>
      <c r="J10" s="74">
        <f>VLOOKUP(R10,'[1]Sheet1'!$A$156:$Q$166,10,FALSE)</f>
        <v>1</v>
      </c>
      <c r="K10" s="207">
        <f>VLOOKUP(R10,'[1]Sheet1'!$A$156:$Q$166,11,FALSE)</f>
        <v>1257</v>
      </c>
      <c r="L10" s="22">
        <f>VLOOKUP(R10,'[1]Sheet1'!$A$156:$Q$166,12,FALSE)</f>
        <v>166</v>
      </c>
      <c r="M10" s="73">
        <f>VLOOKUP(R10,'[1]Sheet1'!$A$156:$Q$166,13,FALSE)</f>
        <v>239</v>
      </c>
      <c r="N10" s="73">
        <f>VLOOKUP(R10,'[1]Sheet1'!$A$156:$Q$166,14,FALSE)</f>
        <v>80</v>
      </c>
      <c r="O10" s="74">
        <f>VLOOKUP(R10,'[1]Sheet1'!$A$156:$Q$166,15,FALSE)</f>
        <v>1</v>
      </c>
      <c r="P10" s="207">
        <f>VLOOKUP(R10,'[1]Sheet1'!$A$156:$Q$166,16,FALSE)</f>
        <v>486</v>
      </c>
      <c r="Q10" s="207">
        <f>VLOOKUP(R10,'[1]Sheet1'!$A$156:$Q$166,17,FALSE)</f>
        <v>1937</v>
      </c>
      <c r="R10" s="277" t="s">
        <v>82</v>
      </c>
    </row>
    <row r="11" spans="1:18" ht="15">
      <c r="A11" s="253" t="s">
        <v>63</v>
      </c>
      <c r="B11" s="23">
        <f>VLOOKUP(R11,'[1]Sheet1'!$A$156:$Q$166,2,FALSE)</f>
        <v>103</v>
      </c>
      <c r="C11" s="73">
        <f>VLOOKUP(R11,'[1]Sheet1'!$A$156:$Q$166,3,FALSE)</f>
        <v>119</v>
      </c>
      <c r="D11" s="73">
        <f>VLOOKUP(R11,'[1]Sheet1'!$A$156:$Q$166,4,FALSE)</f>
        <v>11</v>
      </c>
      <c r="E11" s="74">
        <f>VLOOKUP(R11,'[1]Sheet1'!$A$156:$Q$166,5,FALSE)</f>
        <v>0</v>
      </c>
      <c r="F11" s="207">
        <f>VLOOKUP(R11,'[1]Sheet1'!$A$156:$Q$166,6,FALSE)</f>
        <v>233</v>
      </c>
      <c r="G11" s="22">
        <f>VLOOKUP(R11,'[1]Sheet1'!$A$156:$Q$166,7,FALSE)</f>
        <v>599</v>
      </c>
      <c r="H11" s="73">
        <f>VLOOKUP(R11,'[1]Sheet1'!$A$156:$Q$166,8,FALSE)</f>
        <v>764</v>
      </c>
      <c r="I11" s="73">
        <f>VLOOKUP(R11,'[1]Sheet1'!$A$156:$Q$166,9,FALSE)</f>
        <v>159</v>
      </c>
      <c r="J11" s="74">
        <f>VLOOKUP(R11,'[1]Sheet1'!$A$156:$Q$166,10,FALSE)</f>
        <v>3</v>
      </c>
      <c r="K11" s="207">
        <f>VLOOKUP(R11,'[1]Sheet1'!$A$156:$Q$166,11,FALSE)</f>
        <v>1525</v>
      </c>
      <c r="L11" s="22">
        <f>VLOOKUP(R11,'[1]Sheet1'!$A$156:$Q$166,12,FALSE)</f>
        <v>225</v>
      </c>
      <c r="M11" s="73">
        <f>VLOOKUP(R11,'[1]Sheet1'!$A$156:$Q$166,13,FALSE)</f>
        <v>254</v>
      </c>
      <c r="N11" s="73">
        <f>VLOOKUP(R11,'[1]Sheet1'!$A$156:$Q$166,14,FALSE)</f>
        <v>104</v>
      </c>
      <c r="O11" s="74">
        <f>VLOOKUP(R11,'[1]Sheet1'!$A$156:$Q$166,15,FALSE)</f>
        <v>5</v>
      </c>
      <c r="P11" s="207">
        <f>VLOOKUP(R11,'[1]Sheet1'!$A$156:$Q$166,16,FALSE)</f>
        <v>588</v>
      </c>
      <c r="Q11" s="207">
        <f>VLOOKUP(R11,'[1]Sheet1'!$A$156:$Q$166,17,FALSE)</f>
        <v>2346</v>
      </c>
      <c r="R11" s="277" t="s">
        <v>83</v>
      </c>
    </row>
    <row r="12" spans="1:18" ht="15">
      <c r="A12" s="253" t="s">
        <v>64</v>
      </c>
      <c r="B12" s="23">
        <f>VLOOKUP(R12,'[1]Sheet1'!$A$156:$Q$166,2,FALSE)</f>
        <v>134</v>
      </c>
      <c r="C12" s="73">
        <f>VLOOKUP(R12,'[1]Sheet1'!$A$156:$Q$166,3,FALSE)</f>
        <v>163</v>
      </c>
      <c r="D12" s="73">
        <f>VLOOKUP(R12,'[1]Sheet1'!$A$156:$Q$166,4,FALSE)</f>
        <v>22</v>
      </c>
      <c r="E12" s="74">
        <f>VLOOKUP(R12,'[1]Sheet1'!$A$156:$Q$166,5,FALSE)</f>
        <v>2</v>
      </c>
      <c r="F12" s="207">
        <f>VLOOKUP(R12,'[1]Sheet1'!$A$156:$Q$166,6,FALSE)</f>
        <v>321</v>
      </c>
      <c r="G12" s="22">
        <f>VLOOKUP(R12,'[1]Sheet1'!$A$156:$Q$166,7,FALSE)</f>
        <v>842</v>
      </c>
      <c r="H12" s="73">
        <f>VLOOKUP(R12,'[1]Sheet1'!$A$156:$Q$166,8,FALSE)</f>
        <v>1074</v>
      </c>
      <c r="I12" s="73">
        <f>VLOOKUP(R12,'[1]Sheet1'!$A$156:$Q$166,9,FALSE)</f>
        <v>211</v>
      </c>
      <c r="J12" s="74">
        <f>VLOOKUP(R12,'[1]Sheet1'!$A$156:$Q$166,10,FALSE)</f>
        <v>0</v>
      </c>
      <c r="K12" s="207">
        <f>VLOOKUP(R12,'[1]Sheet1'!$A$156:$Q$166,11,FALSE)</f>
        <v>2127</v>
      </c>
      <c r="L12" s="22">
        <f>VLOOKUP(R12,'[1]Sheet1'!$A$156:$Q$166,12,FALSE)</f>
        <v>311</v>
      </c>
      <c r="M12" s="73">
        <f>VLOOKUP(R12,'[1]Sheet1'!$A$156:$Q$166,13,FALSE)</f>
        <v>382</v>
      </c>
      <c r="N12" s="73">
        <f>VLOOKUP(R12,'[1]Sheet1'!$A$156:$Q$166,14,FALSE)</f>
        <v>124</v>
      </c>
      <c r="O12" s="74">
        <f>VLOOKUP(R12,'[1]Sheet1'!$A$156:$Q$166,15,FALSE)</f>
        <v>0</v>
      </c>
      <c r="P12" s="207">
        <f>VLOOKUP(R12,'[1]Sheet1'!$A$156:$Q$166,16,FALSE)</f>
        <v>817</v>
      </c>
      <c r="Q12" s="207">
        <f>VLOOKUP(R12,'[1]Sheet1'!$A$156:$Q$166,17,FALSE)</f>
        <v>3265</v>
      </c>
      <c r="R12" s="277" t="s">
        <v>84</v>
      </c>
    </row>
    <row r="13" spans="1:18" ht="15">
      <c r="A13" s="253" t="s">
        <v>65</v>
      </c>
      <c r="B13" s="23">
        <f>VLOOKUP(R13,'[1]Sheet1'!$A$156:$Q$166,2,FALSE)</f>
        <v>114</v>
      </c>
      <c r="C13" s="73">
        <f>VLOOKUP(R13,'[1]Sheet1'!$A$156:$Q$166,3,FALSE)</f>
        <v>128</v>
      </c>
      <c r="D13" s="73">
        <f>VLOOKUP(R13,'[1]Sheet1'!$A$156:$Q$166,4,FALSE)</f>
        <v>12</v>
      </c>
      <c r="E13" s="74">
        <f>VLOOKUP(R13,'[1]Sheet1'!$A$156:$Q$166,5,FALSE)</f>
        <v>1</v>
      </c>
      <c r="F13" s="207">
        <f>VLOOKUP(R13,'[1]Sheet1'!$A$156:$Q$166,6,FALSE)</f>
        <v>255</v>
      </c>
      <c r="G13" s="22">
        <f>VLOOKUP(R13,'[1]Sheet1'!$A$156:$Q$166,7,FALSE)</f>
        <v>712</v>
      </c>
      <c r="H13" s="73">
        <f>VLOOKUP(R13,'[1]Sheet1'!$A$156:$Q$166,8,FALSE)</f>
        <v>816</v>
      </c>
      <c r="I13" s="73">
        <f>VLOOKUP(R13,'[1]Sheet1'!$A$156:$Q$166,9,FALSE)</f>
        <v>142</v>
      </c>
      <c r="J13" s="74">
        <f>VLOOKUP(R13,'[1]Sheet1'!$A$156:$Q$166,10,FALSE)</f>
        <v>2</v>
      </c>
      <c r="K13" s="207">
        <f>VLOOKUP(R13,'[1]Sheet1'!$A$156:$Q$166,11,FALSE)</f>
        <v>1672</v>
      </c>
      <c r="L13" s="22">
        <f>VLOOKUP(R13,'[1]Sheet1'!$A$156:$Q$166,12,FALSE)</f>
        <v>230</v>
      </c>
      <c r="M13" s="73">
        <f>VLOOKUP(R13,'[1]Sheet1'!$A$156:$Q$166,13,FALSE)</f>
        <v>270</v>
      </c>
      <c r="N13" s="73">
        <f>VLOOKUP(R13,'[1]Sheet1'!$A$156:$Q$166,14,FALSE)</f>
        <v>87</v>
      </c>
      <c r="O13" s="74">
        <f>VLOOKUP(R13,'[1]Sheet1'!$A$156:$Q$166,15,FALSE)</f>
        <v>1</v>
      </c>
      <c r="P13" s="207">
        <f>VLOOKUP(R13,'[1]Sheet1'!$A$156:$Q$166,16,FALSE)</f>
        <v>588</v>
      </c>
      <c r="Q13" s="207">
        <f>VLOOKUP(R13,'[1]Sheet1'!$A$156:$Q$166,17,FALSE)</f>
        <v>2515</v>
      </c>
      <c r="R13" s="277" t="s">
        <v>85</v>
      </c>
    </row>
    <row r="14" spans="1:18" ht="15">
      <c r="A14" s="253" t="s">
        <v>66</v>
      </c>
      <c r="B14" s="23">
        <f>VLOOKUP(R14,'[1]Sheet1'!$A$156:$Q$166,2,FALSE)</f>
        <v>520</v>
      </c>
      <c r="C14" s="73">
        <f>VLOOKUP(R14,'[1]Sheet1'!$A$156:$Q$166,3,FALSE)</f>
        <v>752</v>
      </c>
      <c r="D14" s="73">
        <f>VLOOKUP(R14,'[1]Sheet1'!$A$156:$Q$166,4,FALSE)</f>
        <v>100</v>
      </c>
      <c r="E14" s="74">
        <f>VLOOKUP(R14,'[1]Sheet1'!$A$156:$Q$166,5,FALSE)</f>
        <v>2</v>
      </c>
      <c r="F14" s="207">
        <f>VLOOKUP(R14,'[1]Sheet1'!$A$156:$Q$166,6,FALSE)</f>
        <v>1374</v>
      </c>
      <c r="G14" s="22">
        <f>VLOOKUP(R14,'[1]Sheet1'!$A$156:$Q$166,7,FALSE)</f>
        <v>2102</v>
      </c>
      <c r="H14" s="73">
        <f>VLOOKUP(R14,'[1]Sheet1'!$A$156:$Q$166,8,FALSE)</f>
        <v>2568</v>
      </c>
      <c r="I14" s="73">
        <f>VLOOKUP(R14,'[1]Sheet1'!$A$156:$Q$166,9,FALSE)</f>
        <v>511</v>
      </c>
      <c r="J14" s="74">
        <f>VLOOKUP(R14,'[1]Sheet1'!$A$156:$Q$166,10,FALSE)</f>
        <v>8</v>
      </c>
      <c r="K14" s="207">
        <f>VLOOKUP(R14,'[1]Sheet1'!$A$156:$Q$166,11,FALSE)</f>
        <v>5189</v>
      </c>
      <c r="L14" s="22">
        <f>VLOOKUP(R14,'[1]Sheet1'!$A$156:$Q$166,12,FALSE)</f>
        <v>742</v>
      </c>
      <c r="M14" s="73">
        <f>VLOOKUP(R14,'[1]Sheet1'!$A$156:$Q$166,13,FALSE)</f>
        <v>915</v>
      </c>
      <c r="N14" s="73">
        <f>VLOOKUP(R14,'[1]Sheet1'!$A$156:$Q$166,14,FALSE)</f>
        <v>276</v>
      </c>
      <c r="O14" s="74">
        <f>VLOOKUP(R14,'[1]Sheet1'!$A$156:$Q$166,15,FALSE)</f>
        <v>2</v>
      </c>
      <c r="P14" s="207">
        <f>VLOOKUP(R14,'[1]Sheet1'!$A$156:$Q$166,16,FALSE)</f>
        <v>1935</v>
      </c>
      <c r="Q14" s="207">
        <f>VLOOKUP(R14,'[1]Sheet1'!$A$156:$Q$166,17,FALSE)</f>
        <v>8498</v>
      </c>
      <c r="R14" s="277" t="s">
        <v>86</v>
      </c>
    </row>
    <row r="15" spans="1:18" ht="15.75" thickBot="1">
      <c r="A15" s="255" t="s">
        <v>67</v>
      </c>
      <c r="B15" s="25">
        <f>VLOOKUP(R15,'[1]Sheet1'!$A$156:$Q$166,2,FALSE)</f>
        <v>9</v>
      </c>
      <c r="C15" s="75">
        <f>VLOOKUP(R15,'[1]Sheet1'!$A$156:$Q$166,3,FALSE)</f>
        <v>11</v>
      </c>
      <c r="D15" s="75">
        <f>VLOOKUP(R15,'[1]Sheet1'!$A$156:$Q$166,4,FALSE)</f>
        <v>3</v>
      </c>
      <c r="E15" s="76">
        <f>VLOOKUP(R15,'[1]Sheet1'!$A$156:$Q$166,5,FALSE)</f>
        <v>1</v>
      </c>
      <c r="F15" s="208">
        <f>VLOOKUP(R15,'[1]Sheet1'!$A$156:$Q$166,6,FALSE)</f>
        <v>24</v>
      </c>
      <c r="G15" s="24">
        <f>VLOOKUP(R15,'[1]Sheet1'!$A$156:$Q$166,7,FALSE)</f>
        <v>75</v>
      </c>
      <c r="H15" s="75">
        <f>VLOOKUP(R15,'[1]Sheet1'!$A$156:$Q$166,8,FALSE)</f>
        <v>66</v>
      </c>
      <c r="I15" s="75">
        <f>VLOOKUP(R15,'[1]Sheet1'!$A$156:$Q$166,9,FALSE)</f>
        <v>9</v>
      </c>
      <c r="J15" s="76">
        <f>VLOOKUP(R15,'[1]Sheet1'!$A$156:$Q$166,10,FALSE)</f>
        <v>0</v>
      </c>
      <c r="K15" s="208">
        <f>VLOOKUP(R15,'[1]Sheet1'!$A$156:$Q$166,11,FALSE)</f>
        <v>150</v>
      </c>
      <c r="L15" s="24">
        <f>VLOOKUP(R15,'[1]Sheet1'!$A$156:$Q$166,12,FALSE)</f>
        <v>27</v>
      </c>
      <c r="M15" s="75">
        <f>VLOOKUP(R15,'[1]Sheet1'!$A$156:$Q$166,13,FALSE)</f>
        <v>25</v>
      </c>
      <c r="N15" s="75">
        <f>VLOOKUP(R15,'[1]Sheet1'!$A$156:$Q$166,14,FALSE)</f>
        <v>4</v>
      </c>
      <c r="O15" s="76">
        <f>VLOOKUP(R15,'[1]Sheet1'!$A$156:$Q$166,15,FALSE)</f>
        <v>0</v>
      </c>
      <c r="P15" s="208">
        <f>VLOOKUP(R15,'[1]Sheet1'!$A$156:$Q$166,16,FALSE)</f>
        <v>56</v>
      </c>
      <c r="Q15" s="208">
        <f>VLOOKUP(R15,'[1]Sheet1'!$A$156:$Q$166,17,FALSE)</f>
        <v>230</v>
      </c>
      <c r="R15" s="277" t="s">
        <v>99</v>
      </c>
    </row>
    <row r="16" spans="1:18" ht="15.75" thickBot="1">
      <c r="A16" s="112" t="s">
        <v>35</v>
      </c>
      <c r="B16" s="51">
        <f>VLOOKUP(R16,'[1]Sheet1'!$A$156:$Q$166,2,FALSE)</f>
        <v>1296</v>
      </c>
      <c r="C16" s="79">
        <f>VLOOKUP(R16,'[1]Sheet1'!$A$156:$Q$166,3,FALSE)</f>
        <v>1670</v>
      </c>
      <c r="D16" s="79">
        <f>VLOOKUP(R16,'[1]Sheet1'!$A$156:$Q$166,4,FALSE)</f>
        <v>243</v>
      </c>
      <c r="E16" s="80">
        <f>VLOOKUP(R16,'[1]Sheet1'!$A$156:$Q$166,5,FALSE)</f>
        <v>13</v>
      </c>
      <c r="F16" s="81">
        <f>VLOOKUP(R16,'[1]Sheet1'!$A$156:$Q$166,6,FALSE)</f>
        <v>3222</v>
      </c>
      <c r="G16" s="34">
        <f>VLOOKUP(R16,'[1]Sheet1'!$A$156:$Q$166,7,FALSE)</f>
        <v>6310</v>
      </c>
      <c r="H16" s="79">
        <f>VLOOKUP(R16,'[1]Sheet1'!$A$156:$Q$166,8,FALSE)</f>
        <v>7558</v>
      </c>
      <c r="I16" s="79">
        <f>VLOOKUP(R16,'[1]Sheet1'!$A$156:$Q$166,9,FALSE)</f>
        <v>1599</v>
      </c>
      <c r="J16" s="80">
        <f>VLOOKUP(R16,'[1]Sheet1'!$A$156:$Q$166,10,FALSE)</f>
        <v>28</v>
      </c>
      <c r="K16" s="81">
        <f>VLOOKUP(R16,'[1]Sheet1'!$A$156:$Q$166,11,FALSE)</f>
        <v>15495</v>
      </c>
      <c r="L16" s="34">
        <f>VLOOKUP(R16,'[1]Sheet1'!$A$156:$Q$166,12,FALSE)</f>
        <v>2167</v>
      </c>
      <c r="M16" s="79">
        <f>VLOOKUP(R16,'[1]Sheet1'!$A$156:$Q$166,13,FALSE)</f>
        <v>2573</v>
      </c>
      <c r="N16" s="79">
        <f>VLOOKUP(R16,'[1]Sheet1'!$A$156:$Q$166,14,FALSE)</f>
        <v>920</v>
      </c>
      <c r="O16" s="80">
        <f>VLOOKUP(R16,'[1]Sheet1'!$A$156:$Q$166,15,FALSE)</f>
        <v>12</v>
      </c>
      <c r="P16" s="81">
        <f>VLOOKUP(R16,'[1]Sheet1'!$A$156:$Q$166,16,FALSE)</f>
        <v>5672</v>
      </c>
      <c r="Q16" s="81">
        <f>VLOOKUP(R16,'[1]Sheet1'!$A$156:$Q$166,17,FALSE)</f>
        <v>24389</v>
      </c>
      <c r="R16" s="277" t="s">
        <v>44</v>
      </c>
    </row>
    <row r="17" spans="1:18" ht="15">
      <c r="A17" s="56"/>
      <c r="B17" s="56"/>
      <c r="C17" s="245"/>
      <c r="D17" s="56"/>
      <c r="E17" s="245"/>
      <c r="F17" s="279"/>
      <c r="G17" s="245"/>
      <c r="H17" s="56"/>
      <c r="I17" s="56"/>
      <c r="J17" s="245"/>
      <c r="K17" s="56"/>
      <c r="L17" s="56"/>
      <c r="M17" s="56"/>
      <c r="N17" s="56"/>
      <c r="O17" s="56"/>
      <c r="P17" s="56"/>
      <c r="Q17" s="56"/>
      <c r="R17" s="56"/>
    </row>
    <row r="18" spans="1:18" ht="15">
      <c r="A18" s="56"/>
      <c r="B18" s="56"/>
      <c r="C18" s="245"/>
      <c r="D18" s="56"/>
      <c r="E18" s="245"/>
      <c r="F18" s="56"/>
      <c r="G18" s="245"/>
      <c r="H18" s="56"/>
      <c r="I18" s="56"/>
      <c r="J18" s="245"/>
      <c r="K18" s="56"/>
      <c r="L18" s="56"/>
      <c r="M18" s="56"/>
      <c r="N18" s="56"/>
      <c r="O18" s="56"/>
      <c r="P18" s="279"/>
      <c r="Q18" s="279"/>
      <c r="R18" s="56"/>
    </row>
    <row r="19" spans="1:18" ht="15">
      <c r="A19" s="56"/>
      <c r="B19" s="56"/>
      <c r="C19" s="245"/>
      <c r="D19" s="56"/>
      <c r="E19" s="245"/>
      <c r="F19" s="56"/>
      <c r="G19" s="245"/>
      <c r="H19" s="56"/>
      <c r="I19" s="56"/>
      <c r="J19" s="245"/>
      <c r="K19" s="56"/>
      <c r="L19" s="56"/>
      <c r="M19" s="56"/>
      <c r="N19" s="56"/>
      <c r="O19" s="56"/>
      <c r="P19" s="56"/>
      <c r="Q19" s="56"/>
      <c r="R19" s="56"/>
    </row>
    <row r="20" spans="1:18" ht="15">
      <c r="A20" s="56"/>
      <c r="B20" s="56"/>
      <c r="C20" s="245"/>
      <c r="D20" s="56"/>
      <c r="E20" s="245"/>
      <c r="F20" s="56"/>
      <c r="G20" s="245"/>
      <c r="H20" s="56"/>
      <c r="I20" s="56"/>
      <c r="J20" s="245"/>
      <c r="K20" s="56"/>
      <c r="L20" s="56"/>
      <c r="M20" s="56"/>
      <c r="N20" s="56"/>
      <c r="O20" s="56"/>
      <c r="P20" s="56"/>
      <c r="Q20" s="56"/>
      <c r="R20" s="56"/>
    </row>
    <row r="21" spans="1:18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"/>
  <sheetViews>
    <sheetView zoomScalePageLayoutView="0" workbookViewId="0" topLeftCell="A1">
      <selection activeCell="B6" sqref="B6:Q16"/>
    </sheetView>
  </sheetViews>
  <sheetFormatPr defaultColWidth="11.421875" defaultRowHeight="15"/>
  <cols>
    <col min="1" max="1" width="30.7109375" style="155" customWidth="1"/>
    <col min="2" max="17" width="11.7109375" style="155" customWidth="1"/>
    <col min="18" max="16384" width="11.421875" style="155" customWidth="1"/>
  </cols>
  <sheetData>
    <row r="1" spans="1:17" ht="24.75" customHeight="1" thickBot="1" thickTop="1">
      <c r="A1" s="321" t="s">
        <v>127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9.5" customHeight="1" thickBot="1" thickTop="1">
      <c r="A2" s="310" t="s">
        <v>57</v>
      </c>
      <c r="B2" s="306" t="s">
        <v>49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0" t="s">
        <v>44</v>
      </c>
    </row>
    <row r="3" spans="1:17" ht="19.5" customHeight="1" thickBot="1">
      <c r="A3" s="310"/>
      <c r="B3" s="352" t="s">
        <v>68</v>
      </c>
      <c r="C3" s="353"/>
      <c r="D3" s="353"/>
      <c r="E3" s="353"/>
      <c r="F3" s="354"/>
      <c r="G3" s="355" t="s">
        <v>51</v>
      </c>
      <c r="H3" s="353"/>
      <c r="I3" s="353"/>
      <c r="J3" s="353"/>
      <c r="K3" s="356"/>
      <c r="L3" s="352" t="s">
        <v>69</v>
      </c>
      <c r="M3" s="353"/>
      <c r="N3" s="353"/>
      <c r="O3" s="353"/>
      <c r="P3" s="354"/>
      <c r="Q3" s="310"/>
    </row>
    <row r="4" spans="1:17" ht="19.5" customHeight="1">
      <c r="A4" s="310"/>
      <c r="B4" s="357" t="s">
        <v>36</v>
      </c>
      <c r="C4" s="357"/>
      <c r="D4" s="357"/>
      <c r="E4" s="357"/>
      <c r="F4" s="402" t="s">
        <v>35</v>
      </c>
      <c r="G4" s="357" t="s">
        <v>36</v>
      </c>
      <c r="H4" s="357"/>
      <c r="I4" s="357"/>
      <c r="J4" s="357"/>
      <c r="K4" s="402" t="s">
        <v>35</v>
      </c>
      <c r="L4" s="357" t="s">
        <v>36</v>
      </c>
      <c r="M4" s="357"/>
      <c r="N4" s="357"/>
      <c r="O4" s="357"/>
      <c r="P4" s="335" t="s">
        <v>35</v>
      </c>
      <c r="Q4" s="310"/>
    </row>
    <row r="5" spans="1:17" ht="19.5" customHeight="1" thickBot="1">
      <c r="A5" s="345"/>
      <c r="B5" s="8" t="s">
        <v>37</v>
      </c>
      <c r="C5" s="126" t="s">
        <v>38</v>
      </c>
      <c r="D5" s="126" t="s">
        <v>39</v>
      </c>
      <c r="E5" s="127" t="s">
        <v>40</v>
      </c>
      <c r="F5" s="311"/>
      <c r="G5" s="8" t="s">
        <v>37</v>
      </c>
      <c r="H5" s="126" t="s">
        <v>38</v>
      </c>
      <c r="I5" s="126" t="s">
        <v>39</v>
      </c>
      <c r="J5" s="127" t="s">
        <v>40</v>
      </c>
      <c r="K5" s="311"/>
      <c r="L5" s="8" t="s">
        <v>37</v>
      </c>
      <c r="M5" s="126" t="s">
        <v>38</v>
      </c>
      <c r="N5" s="126" t="s">
        <v>39</v>
      </c>
      <c r="O5" s="127" t="s">
        <v>40</v>
      </c>
      <c r="P5" s="305"/>
      <c r="Q5" s="345"/>
    </row>
    <row r="6" spans="1:18" ht="15">
      <c r="A6" s="249" t="s">
        <v>58</v>
      </c>
      <c r="B6" s="130">
        <f>VLOOKUP(R6,'[1]Sheet1'!$A$172:$Q$182,2,FALSE)/100</f>
        <v>0.0787037037037037</v>
      </c>
      <c r="C6" s="131">
        <f>VLOOKUP(R6,'[1]Sheet1'!$A$172:$Q$182,3,FALSE)/100</f>
        <v>0.058682634730538925</v>
      </c>
      <c r="D6" s="131">
        <f>VLOOKUP(R6,'[1]Sheet1'!$A$172:$Q$182,4,FALSE)/100</f>
        <v>0.08641975308641975</v>
      </c>
      <c r="E6" s="132">
        <f>VLOOKUP(R6,'[1]Sheet1'!$A$172:$Q$182,5,FALSE)/100</f>
        <v>0.07692307692307693</v>
      </c>
      <c r="F6" s="264">
        <f>VLOOKUP(R6,'[1]Sheet1'!$A$172:$Q$182,6,FALSE)/100</f>
        <v>0.06890130353817504</v>
      </c>
      <c r="G6" s="130">
        <f>VLOOKUP(R6,'[1]Sheet1'!$A$172:$Q$182,7,FALSE)/100</f>
        <v>0.04120443740095087</v>
      </c>
      <c r="H6" s="131">
        <f>VLOOKUP(R6,'[1]Sheet1'!$A$172:$Q$182,8,FALSE)/100</f>
        <v>0.03492987562847314</v>
      </c>
      <c r="I6" s="131">
        <f>VLOOKUP(R6,'[1]Sheet1'!$A$172:$Q$182,9,FALSE)/100</f>
        <v>0.05253283302063791</v>
      </c>
      <c r="J6" s="132">
        <f>VLOOKUP(R6,'[1]Sheet1'!$A$172:$Q$182,10,FALSE)/100</f>
        <v>0.10714285714285714</v>
      </c>
      <c r="K6" s="264">
        <f>VLOOKUP(R6,'[1]Sheet1'!$A$172:$Q$182,11,FALSE)/100</f>
        <v>0.03943207486285898</v>
      </c>
      <c r="L6" s="130">
        <f>VLOOKUP(R6,'[1]Sheet1'!$A$172:$Q$182,12,FALSE)/100</f>
        <v>0.04153207198892478</v>
      </c>
      <c r="M6" s="131">
        <f>VLOOKUP(R6,'[1]Sheet1'!$A$172:$Q$182,13,FALSE)/100</f>
        <v>0.03109211037699184</v>
      </c>
      <c r="N6" s="131">
        <f>VLOOKUP(R6,'[1]Sheet1'!$A$172:$Q$182,14,FALSE)/100</f>
        <v>0.03804347826086957</v>
      </c>
      <c r="O6" s="132">
        <f>VLOOKUP(R6,'[1]Sheet1'!$A$172:$Q$182,15,FALSE)/100</f>
        <v>0</v>
      </c>
      <c r="P6" s="264">
        <f>VLOOKUP(R6,'[1]Sheet1'!$A$172:$Q$182,16,FALSE)/100</f>
        <v>0.036142454160789844</v>
      </c>
      <c r="Q6" s="264">
        <f>VLOOKUP(R6,'[1]Sheet1'!$A$172:$Q$182,17,FALSE)/100</f>
        <v>0.042560170568699006</v>
      </c>
      <c r="R6" s="276" t="s">
        <v>78</v>
      </c>
    </row>
    <row r="7" spans="1:18" ht="15">
      <c r="A7" s="253" t="s">
        <v>59</v>
      </c>
      <c r="B7" s="133">
        <f>VLOOKUP(R7,'[1]Sheet1'!$A$172:$Q$182,2,FALSE)/100</f>
        <v>0.05246913580246914</v>
      </c>
      <c r="C7" s="134">
        <f>VLOOKUP(R7,'[1]Sheet1'!$A$172:$Q$182,3,FALSE)/100</f>
        <v>0.04131736526946108</v>
      </c>
      <c r="D7" s="134">
        <f>VLOOKUP(R7,'[1]Sheet1'!$A$172:$Q$182,4,FALSE)/100</f>
        <v>0.0823045267489712</v>
      </c>
      <c r="E7" s="135">
        <f>VLOOKUP(R7,'[1]Sheet1'!$A$172:$Q$182,5,FALSE)/100</f>
        <v>0</v>
      </c>
      <c r="F7" s="265">
        <f>VLOOKUP(R7,'[1]Sheet1'!$A$172:$Q$182,6,FALSE)/100</f>
        <v>0.048727498448168836</v>
      </c>
      <c r="G7" s="133">
        <f>VLOOKUP(R7,'[1]Sheet1'!$A$172:$Q$182,7,FALSE)/100</f>
        <v>0.03977812995245642</v>
      </c>
      <c r="H7" s="134">
        <f>VLOOKUP(R7,'[1]Sheet1'!$A$172:$Q$182,8,FALSE)/100</f>
        <v>0.0316221222545647</v>
      </c>
      <c r="I7" s="134">
        <f>VLOOKUP(R7,'[1]Sheet1'!$A$172:$Q$182,9,FALSE)/100</f>
        <v>0.04440275171982489</v>
      </c>
      <c r="J7" s="135">
        <f>VLOOKUP(R7,'[1]Sheet1'!$A$172:$Q$182,10,FALSE)/100</f>
        <v>0.07142857142857142</v>
      </c>
      <c r="K7" s="265">
        <f>VLOOKUP(R7,'[1]Sheet1'!$A$172:$Q$182,11,FALSE)/100</f>
        <v>0.03633430138754437</v>
      </c>
      <c r="L7" s="133">
        <f>VLOOKUP(R7,'[1]Sheet1'!$A$172:$Q$182,12,FALSE)/100</f>
        <v>0.040147669589293965</v>
      </c>
      <c r="M7" s="134">
        <f>VLOOKUP(R7,'[1]Sheet1'!$A$172:$Q$182,13,FALSE)/100</f>
        <v>0.033035367275553826</v>
      </c>
      <c r="N7" s="134">
        <f>VLOOKUP(R7,'[1]Sheet1'!$A$172:$Q$182,14,FALSE)/100</f>
        <v>0.052173913043478265</v>
      </c>
      <c r="O7" s="135">
        <f>VLOOKUP(R7,'[1]Sheet1'!$A$172:$Q$182,15,FALSE)/100</f>
        <v>0</v>
      </c>
      <c r="P7" s="265">
        <f>VLOOKUP(R7,'[1]Sheet1'!$A$172:$Q$182,16,FALSE)/100</f>
        <v>0.038787023977433006</v>
      </c>
      <c r="Q7" s="265">
        <f>VLOOKUP(R7,'[1]Sheet1'!$A$172:$Q$182,17,FALSE)/100</f>
        <v>0.03854196564024765</v>
      </c>
      <c r="R7" s="276" t="s">
        <v>79</v>
      </c>
    </row>
    <row r="8" spans="1:18" ht="15">
      <c r="A8" s="253" t="s">
        <v>60</v>
      </c>
      <c r="B8" s="133">
        <f>VLOOKUP(R8,'[1]Sheet1'!$A$172:$Q$182,2,FALSE)/100</f>
        <v>0.06327160493827161</v>
      </c>
      <c r="C8" s="134">
        <f>VLOOKUP(R8,'[1]Sheet1'!$A$172:$Q$182,3,FALSE)/100</f>
        <v>0.046706586826347304</v>
      </c>
      <c r="D8" s="134">
        <f>VLOOKUP(R8,'[1]Sheet1'!$A$172:$Q$182,4,FALSE)/100</f>
        <v>0.07818930041152264</v>
      </c>
      <c r="E8" s="135">
        <f>VLOOKUP(R8,'[1]Sheet1'!$A$172:$Q$182,5,FALSE)/100</f>
        <v>0.15384615384615385</v>
      </c>
      <c r="F8" s="265">
        <f>VLOOKUP(R8,'[1]Sheet1'!$A$172:$Q$182,6,FALSE)/100</f>
        <v>0.05617628801986345</v>
      </c>
      <c r="G8" s="133">
        <f>VLOOKUP(R8,'[1]Sheet1'!$A$172:$Q$182,7,FALSE)/100</f>
        <v>0.061489698890649765</v>
      </c>
      <c r="H8" s="134">
        <f>VLOOKUP(R8,'[1]Sheet1'!$A$172:$Q$182,8,FALSE)/100</f>
        <v>0.04935168033871395</v>
      </c>
      <c r="I8" s="134">
        <f>VLOOKUP(R8,'[1]Sheet1'!$A$172:$Q$182,9,FALSE)/100</f>
        <v>0.06128830519074421</v>
      </c>
      <c r="J8" s="135">
        <f>VLOOKUP(R8,'[1]Sheet1'!$A$172:$Q$182,10,FALSE)/100</f>
        <v>0.10714285714285714</v>
      </c>
      <c r="K8" s="265">
        <f>VLOOKUP(R8,'[1]Sheet1'!$A$172:$Q$182,11,FALSE)/100</f>
        <v>0.055630848660858344</v>
      </c>
      <c r="L8" s="133">
        <f>VLOOKUP(R8,'[1]Sheet1'!$A$172:$Q$182,12,FALSE)/100</f>
        <v>0.04891555145362252</v>
      </c>
      <c r="M8" s="134">
        <f>VLOOKUP(R8,'[1]Sheet1'!$A$172:$Q$182,13,FALSE)/100</f>
        <v>0.04469490866692577</v>
      </c>
      <c r="N8" s="134">
        <f>VLOOKUP(R8,'[1]Sheet1'!$A$172:$Q$182,14,FALSE)/100</f>
        <v>0.0641304347826087</v>
      </c>
      <c r="O8" s="135">
        <f>VLOOKUP(R8,'[1]Sheet1'!$A$172:$Q$182,15,FALSE)/100</f>
        <v>0.08333333333333331</v>
      </c>
      <c r="P8" s="265">
        <f>VLOOKUP(R8,'[1]Sheet1'!$A$172:$Q$182,16,FALSE)/100</f>
        <v>0.04954160789844852</v>
      </c>
      <c r="Q8" s="265">
        <f>VLOOKUP(R8,'[1]Sheet1'!$A$172:$Q$182,17,FALSE)/100</f>
        <v>0.05428676862519989</v>
      </c>
      <c r="R8" s="276" t="s">
        <v>80</v>
      </c>
    </row>
    <row r="9" spans="1:18" ht="15">
      <c r="A9" s="253" t="s">
        <v>61</v>
      </c>
      <c r="B9" s="133">
        <f>VLOOKUP(R9,'[1]Sheet1'!$A$172:$Q$182,2,FALSE)/100</f>
        <v>0.07484567901234568</v>
      </c>
      <c r="C9" s="134">
        <f>VLOOKUP(R9,'[1]Sheet1'!$A$172:$Q$182,3,FALSE)/100</f>
        <v>0.08323353293413174</v>
      </c>
      <c r="D9" s="134">
        <f>VLOOKUP(R9,'[1]Sheet1'!$A$172:$Q$182,4,FALSE)/100</f>
        <v>0.09876543209876543</v>
      </c>
      <c r="E9" s="135">
        <f>VLOOKUP(R9,'[1]Sheet1'!$A$172:$Q$182,5,FALSE)/100</f>
        <v>0.07692307692307693</v>
      </c>
      <c r="F9" s="265">
        <f>VLOOKUP(R9,'[1]Sheet1'!$A$172:$Q$182,6,FALSE)/100</f>
        <v>0.08100558659217877</v>
      </c>
      <c r="G9" s="133">
        <f>VLOOKUP(R9,'[1]Sheet1'!$A$172:$Q$182,7,FALSE)/100</f>
        <v>0.09698890649762282</v>
      </c>
      <c r="H9" s="134">
        <f>VLOOKUP(R9,'[1]Sheet1'!$A$172:$Q$182,8,FALSE)/100</f>
        <v>0.09923260121725325</v>
      </c>
      <c r="I9" s="134">
        <f>VLOOKUP(R9,'[1]Sheet1'!$A$172:$Q$182,9,FALSE)/100</f>
        <v>0.10694183864915571</v>
      </c>
      <c r="J9" s="135">
        <f>VLOOKUP(R9,'[1]Sheet1'!$A$172:$Q$182,10,FALSE)/100</f>
        <v>0.21428571428571427</v>
      </c>
      <c r="K9" s="265">
        <f>VLOOKUP(R9,'[1]Sheet1'!$A$172:$Q$182,11,FALSE)/100</f>
        <v>0.09932236205227493</v>
      </c>
      <c r="L9" s="133">
        <f>VLOOKUP(R9,'[1]Sheet1'!$A$172:$Q$182,12,FALSE)/100</f>
        <v>0.0844485463774804</v>
      </c>
      <c r="M9" s="134">
        <f>VLOOKUP(R9,'[1]Sheet1'!$A$172:$Q$182,13,FALSE)/100</f>
        <v>0.08083948698017877</v>
      </c>
      <c r="N9" s="134">
        <f>VLOOKUP(R9,'[1]Sheet1'!$A$172:$Q$182,14,FALSE)/100</f>
        <v>0.11195652173913045</v>
      </c>
      <c r="O9" s="135">
        <f>VLOOKUP(R9,'[1]Sheet1'!$A$172:$Q$182,15,FALSE)/100</f>
        <v>0.16666666666666663</v>
      </c>
      <c r="P9" s="265">
        <f>VLOOKUP(R9,'[1]Sheet1'!$A$172:$Q$182,16,FALSE)/100</f>
        <v>0.08744710860366714</v>
      </c>
      <c r="Q9" s="265">
        <f>VLOOKUP(R9,'[1]Sheet1'!$A$172:$Q$182,17,FALSE)/100</f>
        <v>0.09414080118086023</v>
      </c>
      <c r="R9" s="276" t="s">
        <v>81</v>
      </c>
    </row>
    <row r="10" spans="1:18" ht="15">
      <c r="A10" s="253" t="s">
        <v>62</v>
      </c>
      <c r="B10" s="133">
        <f>VLOOKUP(R10,'[1]Sheet1'!$A$172:$Q$182,2,FALSE)/100</f>
        <v>0.05169753086419753</v>
      </c>
      <c r="C10" s="134">
        <f>VLOOKUP(R10,'[1]Sheet1'!$A$172:$Q$182,3,FALSE)/100</f>
        <v>0.06766467065868263</v>
      </c>
      <c r="D10" s="134">
        <f>VLOOKUP(R10,'[1]Sheet1'!$A$172:$Q$182,4,FALSE)/100</f>
        <v>0.04526748971193416</v>
      </c>
      <c r="E10" s="135">
        <f>VLOOKUP(R10,'[1]Sheet1'!$A$172:$Q$182,5,FALSE)/100</f>
        <v>0.23076923076923075</v>
      </c>
      <c r="F10" s="265">
        <f>VLOOKUP(R10,'[1]Sheet1'!$A$172:$Q$182,6,FALSE)/100</f>
        <v>0.06021104903786468</v>
      </c>
      <c r="G10" s="133">
        <f>VLOOKUP(R10,'[1]Sheet1'!$A$172:$Q$182,7,FALSE)/100</f>
        <v>0.07432646592709984</v>
      </c>
      <c r="H10" s="134">
        <f>VLOOKUP(R10,'[1]Sheet1'!$A$172:$Q$182,8,FALSE)/100</f>
        <v>0.08520772691188146</v>
      </c>
      <c r="I10" s="134">
        <f>VLOOKUP(R10,'[1]Sheet1'!$A$172:$Q$182,9,FALSE)/100</f>
        <v>0.08943089430894309</v>
      </c>
      <c r="J10" s="135">
        <f>VLOOKUP(R10,'[1]Sheet1'!$A$172:$Q$182,10,FALSE)/100</f>
        <v>0.03571428571428571</v>
      </c>
      <c r="K10" s="265">
        <f>VLOOKUP(R10,'[1]Sheet1'!$A$172:$Q$182,11,FALSE)/100</f>
        <v>0.08112294288480155</v>
      </c>
      <c r="L10" s="133">
        <f>VLOOKUP(R10,'[1]Sheet1'!$A$172:$Q$182,12,FALSE)/100</f>
        <v>0.07660359944623903</v>
      </c>
      <c r="M10" s="134">
        <f>VLOOKUP(R10,'[1]Sheet1'!$A$172:$Q$182,13,FALSE)/100</f>
        <v>0.09288767975126312</v>
      </c>
      <c r="N10" s="134">
        <f>VLOOKUP(R10,'[1]Sheet1'!$A$172:$Q$182,14,FALSE)/100</f>
        <v>0.08695652173913043</v>
      </c>
      <c r="O10" s="135">
        <f>VLOOKUP(R10,'[1]Sheet1'!$A$172:$Q$182,15,FALSE)/100</f>
        <v>0.08333333333333331</v>
      </c>
      <c r="P10" s="265">
        <f>VLOOKUP(R10,'[1]Sheet1'!$A$172:$Q$182,16,FALSE)/100</f>
        <v>0.08568406205923837</v>
      </c>
      <c r="Q10" s="265">
        <f>VLOOKUP(R10,'[1]Sheet1'!$A$172:$Q$182,17,FALSE)/100</f>
        <v>0.07942105047357416</v>
      </c>
      <c r="R10" s="276" t="s">
        <v>82</v>
      </c>
    </row>
    <row r="11" spans="1:18" ht="15">
      <c r="A11" s="253" t="s">
        <v>63</v>
      </c>
      <c r="B11" s="133">
        <f>VLOOKUP(R11,'[1]Sheet1'!$A$172:$Q$182,2,FALSE)/100</f>
        <v>0.07947530864197531</v>
      </c>
      <c r="C11" s="134">
        <f>VLOOKUP(R11,'[1]Sheet1'!$A$172:$Q$182,3,FALSE)/100</f>
        <v>0.07125748502994012</v>
      </c>
      <c r="D11" s="134">
        <f>VLOOKUP(R11,'[1]Sheet1'!$A$172:$Q$182,4,FALSE)/100</f>
        <v>0.04526748971193416</v>
      </c>
      <c r="E11" s="135">
        <f>VLOOKUP(R11,'[1]Sheet1'!$A$172:$Q$182,5,FALSE)/100</f>
        <v>0</v>
      </c>
      <c r="F11" s="265">
        <f>VLOOKUP(R11,'[1]Sheet1'!$A$172:$Q$182,6,FALSE)/100</f>
        <v>0.0723153320918684</v>
      </c>
      <c r="G11" s="133">
        <f>VLOOKUP(R11,'[1]Sheet1'!$A$172:$Q$182,7,FALSE)/100</f>
        <v>0.09492868462757528</v>
      </c>
      <c r="H11" s="134">
        <f>VLOOKUP(R11,'[1]Sheet1'!$A$172:$Q$182,8,FALSE)/100</f>
        <v>0.10108494310664197</v>
      </c>
      <c r="I11" s="134">
        <f>VLOOKUP(R11,'[1]Sheet1'!$A$172:$Q$182,9,FALSE)/100</f>
        <v>0.09943714821763602</v>
      </c>
      <c r="J11" s="135">
        <f>VLOOKUP(R11,'[1]Sheet1'!$A$172:$Q$182,10,FALSE)/100</f>
        <v>0.10714285714285714</v>
      </c>
      <c r="K11" s="265">
        <f>VLOOKUP(R11,'[1]Sheet1'!$A$172:$Q$182,11,FALSE)/100</f>
        <v>0.09841884478864149</v>
      </c>
      <c r="L11" s="133">
        <f>VLOOKUP(R11,'[1]Sheet1'!$A$172:$Q$182,12,FALSE)/100</f>
        <v>0.10383017997231196</v>
      </c>
      <c r="M11" s="134">
        <f>VLOOKUP(R11,'[1]Sheet1'!$A$172:$Q$182,13,FALSE)/100</f>
        <v>0.09871745044694907</v>
      </c>
      <c r="N11" s="134">
        <f>VLOOKUP(R11,'[1]Sheet1'!$A$172:$Q$182,14,FALSE)/100</f>
        <v>0.11304347826086956</v>
      </c>
      <c r="O11" s="135">
        <f>VLOOKUP(R11,'[1]Sheet1'!$A$172:$Q$182,15,FALSE)/100</f>
        <v>0.41666666666666674</v>
      </c>
      <c r="P11" s="265">
        <f>VLOOKUP(R11,'[1]Sheet1'!$A$172:$Q$182,16,FALSE)/100</f>
        <v>0.10366713681241185</v>
      </c>
      <c r="Q11" s="265">
        <f>VLOOKUP(R11,'[1]Sheet1'!$A$172:$Q$182,17,FALSE)/100</f>
        <v>0.09619090573619254</v>
      </c>
      <c r="R11" s="276" t="s">
        <v>83</v>
      </c>
    </row>
    <row r="12" spans="1:18" ht="15">
      <c r="A12" s="253" t="s">
        <v>64</v>
      </c>
      <c r="B12" s="133">
        <f>VLOOKUP(R12,'[1]Sheet1'!$A$172:$Q$182,2,FALSE)/100</f>
        <v>0.10339506172839506</v>
      </c>
      <c r="C12" s="134">
        <f>VLOOKUP(R12,'[1]Sheet1'!$A$172:$Q$182,3,FALSE)/100</f>
        <v>0.09760479041916166</v>
      </c>
      <c r="D12" s="134">
        <f>VLOOKUP(R12,'[1]Sheet1'!$A$172:$Q$182,4,FALSE)/100</f>
        <v>0.09053497942386832</v>
      </c>
      <c r="E12" s="135">
        <f>VLOOKUP(R12,'[1]Sheet1'!$A$172:$Q$182,5,FALSE)/100</f>
        <v>0.15384615384615385</v>
      </c>
      <c r="F12" s="265">
        <f>VLOOKUP(R12,'[1]Sheet1'!$A$172:$Q$182,6,FALSE)/100</f>
        <v>0.09962756052141528</v>
      </c>
      <c r="G12" s="133">
        <f>VLOOKUP(R12,'[1]Sheet1'!$A$172:$Q$182,7,FALSE)/100</f>
        <v>0.13343898573692548</v>
      </c>
      <c r="H12" s="134">
        <f>VLOOKUP(R12,'[1]Sheet1'!$A$172:$Q$182,8,FALSE)/100</f>
        <v>0.14210108494310664</v>
      </c>
      <c r="I12" s="134">
        <f>VLOOKUP(R12,'[1]Sheet1'!$A$172:$Q$182,9,FALSE)/100</f>
        <v>0.13195747342088804</v>
      </c>
      <c r="J12" s="135">
        <f>VLOOKUP(R12,'[1]Sheet1'!$A$172:$Q$182,10,FALSE)/100</f>
        <v>0</v>
      </c>
      <c r="K12" s="265">
        <f>VLOOKUP(R12,'[1]Sheet1'!$A$172:$Q$182,11,FALSE)/100</f>
        <v>0.13727008712487898</v>
      </c>
      <c r="L12" s="133">
        <f>VLOOKUP(R12,'[1]Sheet1'!$A$172:$Q$182,12,FALSE)/100</f>
        <v>0.1435163820950623</v>
      </c>
      <c r="M12" s="134">
        <f>VLOOKUP(R12,'[1]Sheet1'!$A$172:$Q$182,13,FALSE)/100</f>
        <v>0.14846482705013603</v>
      </c>
      <c r="N12" s="134">
        <f>VLOOKUP(R12,'[1]Sheet1'!$A$172:$Q$182,14,FALSE)/100</f>
        <v>0.13478260869565217</v>
      </c>
      <c r="O12" s="135">
        <f>VLOOKUP(R12,'[1]Sheet1'!$A$172:$Q$182,15,FALSE)/100</f>
        <v>0</v>
      </c>
      <c r="P12" s="265">
        <f>VLOOKUP(R12,'[1]Sheet1'!$A$172:$Q$182,16,FALSE)/100</f>
        <v>0.14404090267983075</v>
      </c>
      <c r="Q12" s="265">
        <f>VLOOKUP(R12,'[1]Sheet1'!$A$172:$Q$182,17,FALSE)/100</f>
        <v>0.13387182746320062</v>
      </c>
      <c r="R12" s="276" t="s">
        <v>84</v>
      </c>
    </row>
    <row r="13" spans="1:18" ht="15">
      <c r="A13" s="253" t="s">
        <v>65</v>
      </c>
      <c r="B13" s="133">
        <f>VLOOKUP(R13,'[1]Sheet1'!$A$172:$Q$182,2,FALSE)/100</f>
        <v>0.08796296296296297</v>
      </c>
      <c r="C13" s="134">
        <f>VLOOKUP(R13,'[1]Sheet1'!$A$172:$Q$182,3,FALSE)/100</f>
        <v>0.07664670658682635</v>
      </c>
      <c r="D13" s="134">
        <f>VLOOKUP(R13,'[1]Sheet1'!$A$172:$Q$182,4,FALSE)/100</f>
        <v>0.04938271604938271</v>
      </c>
      <c r="E13" s="135">
        <f>VLOOKUP(R13,'[1]Sheet1'!$A$172:$Q$182,5,FALSE)/100</f>
        <v>0.07692307692307693</v>
      </c>
      <c r="F13" s="265">
        <f>VLOOKUP(R13,'[1]Sheet1'!$A$172:$Q$182,6,FALSE)/100</f>
        <v>0.07914338919925512</v>
      </c>
      <c r="G13" s="133">
        <f>VLOOKUP(R13,'[1]Sheet1'!$A$172:$Q$182,7,FALSE)/100</f>
        <v>0.11283676703645007</v>
      </c>
      <c r="H13" s="134">
        <f>VLOOKUP(R13,'[1]Sheet1'!$A$172:$Q$182,8,FALSE)/100</f>
        <v>0.10796507012437154</v>
      </c>
      <c r="I13" s="134">
        <f>VLOOKUP(R13,'[1]Sheet1'!$A$172:$Q$182,9,FALSE)/100</f>
        <v>0.08880550343964978</v>
      </c>
      <c r="J13" s="135">
        <f>VLOOKUP(R13,'[1]Sheet1'!$A$172:$Q$182,10,FALSE)/100</f>
        <v>0.07142857142857142</v>
      </c>
      <c r="K13" s="265">
        <f>VLOOKUP(R13,'[1]Sheet1'!$A$172:$Q$182,11,FALSE)/100</f>
        <v>0.10790577605679254</v>
      </c>
      <c r="L13" s="133">
        <f>VLOOKUP(R13,'[1]Sheet1'!$A$172:$Q$182,12,FALSE)/100</f>
        <v>0.10613751730503003</v>
      </c>
      <c r="M13" s="134">
        <f>VLOOKUP(R13,'[1]Sheet1'!$A$172:$Q$182,13,FALSE)/100</f>
        <v>0.10493587252234744</v>
      </c>
      <c r="N13" s="134">
        <f>VLOOKUP(R13,'[1]Sheet1'!$A$172:$Q$182,14,FALSE)/100</f>
        <v>0.09456521739130434</v>
      </c>
      <c r="O13" s="135">
        <f>VLOOKUP(R13,'[1]Sheet1'!$A$172:$Q$182,15,FALSE)/100</f>
        <v>0.08333333333333331</v>
      </c>
      <c r="P13" s="265">
        <f>VLOOKUP(R13,'[1]Sheet1'!$A$172:$Q$182,16,FALSE)/100</f>
        <v>0.10366713681241185</v>
      </c>
      <c r="Q13" s="265">
        <f>VLOOKUP(R13,'[1]Sheet1'!$A$172:$Q$182,17,FALSE)/100</f>
        <v>0.10312025913321579</v>
      </c>
      <c r="R13" s="276" t="s">
        <v>85</v>
      </c>
    </row>
    <row r="14" spans="1:18" ht="15">
      <c r="A14" s="253" t="s">
        <v>66</v>
      </c>
      <c r="B14" s="133">
        <f>VLOOKUP(R14,'[1]Sheet1'!$A$172:$Q$182,2,FALSE)/100</f>
        <v>0.4012345679012346</v>
      </c>
      <c r="C14" s="134">
        <f>VLOOKUP(R14,'[1]Sheet1'!$A$172:$Q$182,3,FALSE)/100</f>
        <v>0.4502994011976048</v>
      </c>
      <c r="D14" s="134">
        <f>VLOOKUP(R14,'[1]Sheet1'!$A$172:$Q$182,4,FALSE)/100</f>
        <v>0.411522633744856</v>
      </c>
      <c r="E14" s="135">
        <f>VLOOKUP(R14,'[1]Sheet1'!$A$172:$Q$182,5,FALSE)/100</f>
        <v>0.15384615384615385</v>
      </c>
      <c r="F14" s="265">
        <f>VLOOKUP(R14,'[1]Sheet1'!$A$172:$Q$182,6,FALSE)/100</f>
        <v>0.4264432029795158</v>
      </c>
      <c r="G14" s="133">
        <f>VLOOKUP(R14,'[1]Sheet1'!$A$172:$Q$182,7,FALSE)/100</f>
        <v>0.33312202852614897</v>
      </c>
      <c r="H14" s="134">
        <f>VLOOKUP(R14,'[1]Sheet1'!$A$172:$Q$182,8,FALSE)/100</f>
        <v>0.3397724265678751</v>
      </c>
      <c r="I14" s="134">
        <f>VLOOKUP(R14,'[1]Sheet1'!$A$172:$Q$182,9,FALSE)/100</f>
        <v>0.31957473420888055</v>
      </c>
      <c r="J14" s="135">
        <f>VLOOKUP(R14,'[1]Sheet1'!$A$172:$Q$182,10,FALSE)/100</f>
        <v>0.2857142857142857</v>
      </c>
      <c r="K14" s="265">
        <f>VLOOKUP(R14,'[1]Sheet1'!$A$172:$Q$182,11,FALSE)/100</f>
        <v>0.33488222007099067</v>
      </c>
      <c r="L14" s="133">
        <f>VLOOKUP(R14,'[1]Sheet1'!$A$172:$Q$182,12,FALSE)/100</f>
        <v>0.34240886017535765</v>
      </c>
      <c r="M14" s="134">
        <f>VLOOKUP(R14,'[1]Sheet1'!$A$172:$Q$182,13,FALSE)/100</f>
        <v>0.35561601243684415</v>
      </c>
      <c r="N14" s="134">
        <f>VLOOKUP(R14,'[1]Sheet1'!$A$172:$Q$182,14,FALSE)/100</f>
        <v>0.3</v>
      </c>
      <c r="O14" s="135">
        <f>VLOOKUP(R14,'[1]Sheet1'!$A$172:$Q$182,15,FALSE)/100</f>
        <v>0.16666666666666663</v>
      </c>
      <c r="P14" s="265">
        <f>VLOOKUP(R14,'[1]Sheet1'!$A$172:$Q$182,16,FALSE)/100</f>
        <v>0.34114950634696756</v>
      </c>
      <c r="Q14" s="265">
        <f>VLOOKUP(R14,'[1]Sheet1'!$A$172:$Q$182,17,FALSE)/100</f>
        <v>0.3484357702242814</v>
      </c>
      <c r="R14" s="276" t="s">
        <v>86</v>
      </c>
    </row>
    <row r="15" spans="1:18" ht="15.75" thickBot="1">
      <c r="A15" s="255" t="s">
        <v>67</v>
      </c>
      <c r="B15" s="136">
        <f>VLOOKUP(R15,'[1]Sheet1'!$A$172:$Q$182,2,FALSE)/100</f>
        <v>0.006944444444444444</v>
      </c>
      <c r="C15" s="137">
        <f>VLOOKUP(R15,'[1]Sheet1'!$A$172:$Q$182,3,FALSE)/100</f>
        <v>0.006586826347305389</v>
      </c>
      <c r="D15" s="137">
        <f>VLOOKUP(R15,'[1]Sheet1'!$A$172:$Q$182,4,FALSE)/100</f>
        <v>0.012345679012345678</v>
      </c>
      <c r="E15" s="138">
        <f>VLOOKUP(R15,'[1]Sheet1'!$A$172:$Q$182,5,FALSE)/100</f>
        <v>0.07692307692307693</v>
      </c>
      <c r="F15" s="266">
        <f>VLOOKUP(R15,'[1]Sheet1'!$A$172:$Q$182,6,FALSE)/100</f>
        <v>0.0074487895716946</v>
      </c>
      <c r="G15" s="136">
        <f>VLOOKUP(R15,'[1]Sheet1'!$A$172:$Q$182,7,FALSE)/100</f>
        <v>0.011885895404120444</v>
      </c>
      <c r="H15" s="137">
        <f>VLOOKUP(R15,'[1]Sheet1'!$A$172:$Q$182,8,FALSE)/100</f>
        <v>0.008732468907118285</v>
      </c>
      <c r="I15" s="137">
        <f>VLOOKUP(R15,'[1]Sheet1'!$A$172:$Q$182,9,FALSE)/100</f>
        <v>0.005628517823639775</v>
      </c>
      <c r="J15" s="138">
        <f>VLOOKUP(R15,'[1]Sheet1'!$A$172:$Q$182,10,FALSE)/100</f>
        <v>0</v>
      </c>
      <c r="K15" s="266">
        <f>VLOOKUP(R15,'[1]Sheet1'!$A$172:$Q$182,11,FALSE)/100</f>
        <v>0.00968054211035818</v>
      </c>
      <c r="L15" s="136">
        <f>VLOOKUP(R15,'[1]Sheet1'!$A$172:$Q$182,12,FALSE)/100</f>
        <v>0.012459621596677435</v>
      </c>
      <c r="M15" s="137">
        <f>VLOOKUP(R15,'[1]Sheet1'!$A$172:$Q$182,13,FALSE)/100</f>
        <v>0.00971628449280995</v>
      </c>
      <c r="N15" s="137">
        <f>VLOOKUP(R15,'[1]Sheet1'!$A$172:$Q$182,14,FALSE)/100</f>
        <v>0.004347826086956522</v>
      </c>
      <c r="O15" s="138">
        <f>VLOOKUP(R15,'[1]Sheet1'!$A$172:$Q$182,15,FALSE)/100</f>
        <v>0</v>
      </c>
      <c r="P15" s="266">
        <f>VLOOKUP(R15,'[1]Sheet1'!$A$172:$Q$182,16,FALSE)/100</f>
        <v>0.009873060648801129</v>
      </c>
      <c r="Q15" s="266">
        <f>VLOOKUP(R15,'[1]Sheet1'!$A$172:$Q$182,17,FALSE)/100</f>
        <v>0.009430480954528682</v>
      </c>
      <c r="R15" s="276" t="s">
        <v>99</v>
      </c>
    </row>
    <row r="16" spans="1:18" ht="15.75" thickBot="1">
      <c r="A16" s="139" t="s">
        <v>35</v>
      </c>
      <c r="B16" s="140">
        <f>VLOOKUP(R16,'[1]Sheet1'!$A$172:$Q$182,2,FALSE)/100</f>
        <v>1</v>
      </c>
      <c r="C16" s="141">
        <f>VLOOKUP(R16,'[1]Sheet1'!$A$172:$Q$182,3,FALSE)/100</f>
        <v>1</v>
      </c>
      <c r="D16" s="141">
        <f>VLOOKUP(R16,'[1]Sheet1'!$A$172:$Q$182,4,FALSE)/100</f>
        <v>1</v>
      </c>
      <c r="E16" s="142">
        <f>VLOOKUP(R16,'[1]Sheet1'!$A$172:$Q$182,5,FALSE)/100</f>
        <v>1</v>
      </c>
      <c r="F16" s="143">
        <f>VLOOKUP(R16,'[1]Sheet1'!$A$172:$Q$182,6,FALSE)/100</f>
        <v>1</v>
      </c>
      <c r="G16" s="140">
        <f>VLOOKUP(R16,'[1]Sheet1'!$A$172:$Q$182,7,FALSE)/100</f>
        <v>1</v>
      </c>
      <c r="H16" s="141">
        <f>VLOOKUP(R16,'[1]Sheet1'!$A$172:$Q$182,8,FALSE)/100</f>
        <v>1</v>
      </c>
      <c r="I16" s="141">
        <f>VLOOKUP(R16,'[1]Sheet1'!$A$172:$Q$182,9,FALSE)/100</f>
        <v>1</v>
      </c>
      <c r="J16" s="142">
        <f>VLOOKUP(R16,'[1]Sheet1'!$A$172:$Q$182,10,FALSE)/100</f>
        <v>1</v>
      </c>
      <c r="K16" s="143">
        <f>VLOOKUP(R16,'[1]Sheet1'!$A$172:$Q$182,11,FALSE)/100</f>
        <v>1</v>
      </c>
      <c r="L16" s="140">
        <f>VLOOKUP(R16,'[1]Sheet1'!$A$172:$Q$182,12,FALSE)/100</f>
        <v>1</v>
      </c>
      <c r="M16" s="141">
        <f>VLOOKUP(R16,'[1]Sheet1'!$A$172:$Q$182,13,FALSE)/100</f>
        <v>1</v>
      </c>
      <c r="N16" s="141">
        <f>VLOOKUP(R16,'[1]Sheet1'!$A$172:$Q$182,14,FALSE)/100</f>
        <v>1</v>
      </c>
      <c r="O16" s="142">
        <f>VLOOKUP(R16,'[1]Sheet1'!$A$172:$Q$182,15,FALSE)/100</f>
        <v>1</v>
      </c>
      <c r="P16" s="143">
        <f>VLOOKUP(R16,'[1]Sheet1'!$A$172:$Q$182,16,FALSE)/100</f>
        <v>1</v>
      </c>
      <c r="Q16" s="143">
        <f>VLOOKUP(R16,'[1]Sheet1'!$A$172:$Q$182,17,FALSE)/100</f>
        <v>1</v>
      </c>
      <c r="R16" s="276" t="s">
        <v>44</v>
      </c>
    </row>
    <row r="17" spans="1:17" ht="15">
      <c r="A17" s="56"/>
      <c r="B17" s="56"/>
      <c r="C17" s="245"/>
      <c r="D17" s="56"/>
      <c r="E17" s="245"/>
      <c r="F17" s="56"/>
      <c r="G17" s="245"/>
      <c r="H17" s="56"/>
      <c r="I17" s="56"/>
      <c r="J17" s="245"/>
      <c r="K17" s="56"/>
      <c r="L17" s="56"/>
      <c r="M17" s="56"/>
      <c r="N17" s="56"/>
      <c r="O17" s="56"/>
      <c r="P17" s="56"/>
      <c r="Q17" s="56"/>
    </row>
    <row r="18" spans="1:17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4"/>
  <sheetViews>
    <sheetView zoomScalePageLayoutView="0" workbookViewId="0" topLeftCell="A1">
      <selection activeCell="B7" sqref="B7:U17"/>
    </sheetView>
  </sheetViews>
  <sheetFormatPr defaultColWidth="11.421875" defaultRowHeight="15"/>
  <cols>
    <col min="1" max="1" width="30.7109375" style="155" customWidth="1"/>
    <col min="2" max="21" width="8.8515625" style="155" customWidth="1"/>
    <col min="22" max="22" width="11.421875" style="276" customWidth="1"/>
    <col min="23" max="16384" width="11.421875" style="155" customWidth="1"/>
  </cols>
  <sheetData>
    <row r="1" spans="1:21" ht="24.75" customHeight="1" thickBot="1" thickTop="1">
      <c r="A1" s="403" t="s">
        <v>128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</row>
    <row r="2" spans="1:21" ht="19.5" customHeight="1" thickTop="1">
      <c r="A2" s="406" t="s">
        <v>57</v>
      </c>
      <c r="B2" s="407" t="s">
        <v>53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9"/>
    </row>
    <row r="3" spans="1:21" ht="19.5" customHeight="1" thickBot="1">
      <c r="A3" s="313"/>
      <c r="B3" s="410" t="s">
        <v>54</v>
      </c>
      <c r="C3" s="411"/>
      <c r="D3" s="411"/>
      <c r="E3" s="411"/>
      <c r="F3" s="411"/>
      <c r="G3" s="411"/>
      <c r="H3" s="411"/>
      <c r="I3" s="411"/>
      <c r="J3" s="411"/>
      <c r="K3" s="412"/>
      <c r="L3" s="410" t="s">
        <v>55</v>
      </c>
      <c r="M3" s="411"/>
      <c r="N3" s="411"/>
      <c r="O3" s="411"/>
      <c r="P3" s="411"/>
      <c r="Q3" s="411"/>
      <c r="R3" s="411"/>
      <c r="S3" s="411"/>
      <c r="T3" s="411"/>
      <c r="U3" s="412"/>
    </row>
    <row r="4" spans="1:21" ht="19.5" customHeight="1" thickBot="1">
      <c r="A4" s="313"/>
      <c r="B4" s="413" t="s">
        <v>47</v>
      </c>
      <c r="C4" s="414"/>
      <c r="D4" s="414"/>
      <c r="E4" s="414"/>
      <c r="F4" s="414"/>
      <c r="G4" s="414"/>
      <c r="H4" s="414"/>
      <c r="I4" s="415"/>
      <c r="J4" s="335" t="s">
        <v>35</v>
      </c>
      <c r="K4" s="336"/>
      <c r="L4" s="417" t="s">
        <v>36</v>
      </c>
      <c r="M4" s="414"/>
      <c r="N4" s="414"/>
      <c r="O4" s="414"/>
      <c r="P4" s="414"/>
      <c r="Q4" s="414"/>
      <c r="R4" s="414"/>
      <c r="S4" s="415"/>
      <c r="T4" s="335" t="s">
        <v>35</v>
      </c>
      <c r="U4" s="336"/>
    </row>
    <row r="5" spans="1:21" ht="19.5" customHeight="1">
      <c r="A5" s="313"/>
      <c r="B5" s="295" t="s">
        <v>37</v>
      </c>
      <c r="C5" s="299"/>
      <c r="D5" s="295" t="s">
        <v>38</v>
      </c>
      <c r="E5" s="299"/>
      <c r="F5" s="295" t="s">
        <v>39</v>
      </c>
      <c r="G5" s="299"/>
      <c r="H5" s="295" t="s">
        <v>40</v>
      </c>
      <c r="I5" s="299"/>
      <c r="J5" s="416"/>
      <c r="K5" s="401"/>
      <c r="L5" s="295" t="s">
        <v>37</v>
      </c>
      <c r="M5" s="299"/>
      <c r="N5" s="295" t="s">
        <v>38</v>
      </c>
      <c r="O5" s="299"/>
      <c r="P5" s="295" t="s">
        <v>39</v>
      </c>
      <c r="Q5" s="299"/>
      <c r="R5" s="295" t="s">
        <v>40</v>
      </c>
      <c r="S5" s="299"/>
      <c r="T5" s="416"/>
      <c r="U5" s="401"/>
    </row>
    <row r="6" spans="1:21" ht="19.5" customHeight="1" thickBot="1">
      <c r="A6" s="314"/>
      <c r="B6" s="10" t="s">
        <v>19</v>
      </c>
      <c r="C6" s="26" t="s">
        <v>20</v>
      </c>
      <c r="D6" s="10" t="s">
        <v>19</v>
      </c>
      <c r="E6" s="26" t="s">
        <v>20</v>
      </c>
      <c r="F6" s="10" t="s">
        <v>19</v>
      </c>
      <c r="G6" s="26" t="s">
        <v>20</v>
      </c>
      <c r="H6" s="10" t="s">
        <v>19</v>
      </c>
      <c r="I6" s="26" t="s">
        <v>20</v>
      </c>
      <c r="J6" s="8" t="s">
        <v>19</v>
      </c>
      <c r="K6" s="58" t="s">
        <v>20</v>
      </c>
      <c r="L6" s="10" t="s">
        <v>19</v>
      </c>
      <c r="M6" s="26" t="s">
        <v>20</v>
      </c>
      <c r="N6" s="10" t="s">
        <v>19</v>
      </c>
      <c r="O6" s="26" t="s">
        <v>20</v>
      </c>
      <c r="P6" s="10" t="s">
        <v>19</v>
      </c>
      <c r="Q6" s="26" t="s">
        <v>20</v>
      </c>
      <c r="R6" s="10" t="s">
        <v>19</v>
      </c>
      <c r="S6" s="26" t="s">
        <v>20</v>
      </c>
      <c r="T6" s="8" t="s">
        <v>19</v>
      </c>
      <c r="U6" s="26" t="s">
        <v>20</v>
      </c>
    </row>
    <row r="7" spans="1:24" ht="15">
      <c r="A7" s="249" t="s">
        <v>58</v>
      </c>
      <c r="B7" s="109">
        <f>_xlfn.IFERROR(VLOOKUP(V7,'[1]Sheet1'!$A$188:$AE$198,16,FALSE),0)</f>
        <v>193</v>
      </c>
      <c r="C7" s="144">
        <f>VLOOKUP(V7,'[1]Sheet1'!$A$188:$AE$198,17,FALSE)/100</f>
        <v>0.053895559899469425</v>
      </c>
      <c r="D7" s="109">
        <f>VLOOKUP(V7,'[1]Sheet1'!$A$188:$AE$198,18,FALSE)</f>
        <v>232</v>
      </c>
      <c r="E7" s="144">
        <f>VLOOKUP(V7,'[1]Sheet1'!$A$188:$AE$198,19,FALSE)/100</f>
        <v>0.037883736120182886</v>
      </c>
      <c r="F7" s="109">
        <f>VLOOKUP(V7,'[1]Sheet1'!$A$188:$AE$198,20,FALSE)</f>
        <v>69</v>
      </c>
      <c r="G7" s="144">
        <f>VLOOKUP(V7,'[1]Sheet1'!$A$188:$AE$198,21,FALSE)/100</f>
        <v>0.04703476482617587</v>
      </c>
      <c r="H7" s="109">
        <f>VLOOKUP(V7,'[1]Sheet1'!$A$188:$AE$198,22,FALSE)</f>
        <v>4</v>
      </c>
      <c r="I7" s="144">
        <f>VLOOKUP(V7,'[1]Sheet1'!$A$188:$AE$198,23,FALSE)/100</f>
        <v>0.13793103448275862</v>
      </c>
      <c r="J7" s="117">
        <f>VLOOKUP(V7,'[1]Sheet1'!$A$188:$AE$198,24,FALSE)</f>
        <v>498</v>
      </c>
      <c r="K7" s="250">
        <f>VLOOKUP(V7,'[1]Sheet1'!$A$188:$AE$198,25,FALSE)/100</f>
        <v>0.04446031604321043</v>
      </c>
      <c r="L7" s="109">
        <f>VLOOKUP(V7,'[1]Sheet1'!$A$188:$AE$198,6,FALSE)</f>
        <v>259</v>
      </c>
      <c r="M7" s="144">
        <f>VLOOKUP(V7,'[1]Sheet1'!$A$188:$AE$198,7,FALSE)/100</f>
        <v>0.041868735855156804</v>
      </c>
      <c r="N7" s="109">
        <f>VLOOKUP(V7,'[1]Sheet1'!$A$188:$AE$198,8,FALSE)</f>
        <v>210</v>
      </c>
      <c r="O7" s="144">
        <f>VLOOKUP(V7,'[1]Sheet1'!$A$188:$AE$198,9,FALSE)/100</f>
        <v>0.036991368680641186</v>
      </c>
      <c r="P7" s="109">
        <f>VLOOKUP(V7,'[1]Sheet1'!$A$188:$AE$198,10,FALSE)</f>
        <v>71</v>
      </c>
      <c r="Q7" s="144">
        <f>VLOOKUP(V7,'[1]Sheet1'!$A$188:$AE$198,11,FALSE)/100</f>
        <v>0.054826254826254826</v>
      </c>
      <c r="R7" s="109">
        <f>VLOOKUP(V7,'[1]Sheet1'!$A$188:$AE$198,12,FALSE)</f>
        <v>0</v>
      </c>
      <c r="S7" s="144">
        <f>VLOOKUP(V7,'[1]Sheet1'!$A$188:$AE$198,13,FALSE)/100</f>
        <v>0</v>
      </c>
      <c r="T7" s="117">
        <f>VLOOKUP(V7,'[1]Sheet1'!$A$188:$AE$198,14,FALSE)</f>
        <v>540</v>
      </c>
      <c r="U7" s="251">
        <f>VLOOKUP(V7,'[1]Sheet1'!$A$188:$AE$198,15,FALSE)/100</f>
        <v>0.040964952207555756</v>
      </c>
      <c r="V7" s="276" t="s">
        <v>78</v>
      </c>
      <c r="X7" s="278"/>
    </row>
    <row r="8" spans="1:22" ht="15">
      <c r="A8" s="253" t="s">
        <v>59</v>
      </c>
      <c r="B8" s="23">
        <f>_xlfn.IFERROR(VLOOKUP(V8,'[1]Sheet1'!$A$188:$AE$198,16,FALSE),0)</f>
        <v>156</v>
      </c>
      <c r="C8" s="122">
        <f>VLOOKUP(V8,'[1]Sheet1'!$A$188:$AE$198,17,FALSE)/100</f>
        <v>0.04356325048869031</v>
      </c>
      <c r="D8" s="23">
        <f>VLOOKUP(V8,'[1]Sheet1'!$A$188:$AE$198,18,FALSE)</f>
        <v>222</v>
      </c>
      <c r="E8" s="122">
        <f>VLOOKUP(V8,'[1]Sheet1'!$A$188:$AE$198,19,FALSE)/100</f>
        <v>0.03625081645983018</v>
      </c>
      <c r="F8" s="23">
        <f>VLOOKUP(V8,'[1]Sheet1'!$A$188:$AE$198,20,FALSE)</f>
        <v>82</v>
      </c>
      <c r="G8" s="122">
        <f>VLOOKUP(V8,'[1]Sheet1'!$A$188:$AE$198,21,FALSE)/100</f>
        <v>0.05589638718473075</v>
      </c>
      <c r="H8" s="23">
        <f>VLOOKUP(V8,'[1]Sheet1'!$A$188:$AE$198,22,FALSE)</f>
        <v>2</v>
      </c>
      <c r="I8" s="122">
        <f>VLOOKUP(V8,'[1]Sheet1'!$A$188:$AE$198,23,FALSE)/100</f>
        <v>0.06896551724137931</v>
      </c>
      <c r="J8" s="22">
        <f>VLOOKUP(V8,'[1]Sheet1'!$A$188:$AE$198,24,FALSE)</f>
        <v>462</v>
      </c>
      <c r="K8" s="182">
        <f>VLOOKUP(V8,'[1]Sheet1'!$A$188:$AE$198,25,FALSE)/100</f>
        <v>0.04124631729309883</v>
      </c>
      <c r="L8" s="23">
        <f>VLOOKUP(V8,'[1]Sheet1'!$A$188:$AE$198,6,FALSE)</f>
        <v>250</v>
      </c>
      <c r="M8" s="122">
        <f>VLOOKUP(V8,'[1]Sheet1'!$A$188:$AE$198,7,FALSE)/100</f>
        <v>0.0404138376980278</v>
      </c>
      <c r="N8" s="23">
        <f>VLOOKUP(V8,'[1]Sheet1'!$A$188:$AE$198,8,FALSE)</f>
        <v>171</v>
      </c>
      <c r="O8" s="122">
        <f>VLOOKUP(V8,'[1]Sheet1'!$A$188:$AE$198,9,FALSE)/100</f>
        <v>0.030121543068522105</v>
      </c>
      <c r="P8" s="23">
        <f>VLOOKUP(V8,'[1]Sheet1'!$A$188:$AE$198,10,FALSE)</f>
        <v>57</v>
      </c>
      <c r="Q8" s="122">
        <f>VLOOKUP(V8,'[1]Sheet1'!$A$188:$AE$198,11,FALSE)/100</f>
        <v>0.044015444015444015</v>
      </c>
      <c r="R8" s="23">
        <f>VLOOKUP(V8,'[1]Sheet1'!$A$188:$AE$198,12,FALSE)</f>
        <v>0</v>
      </c>
      <c r="S8" s="122">
        <f>VLOOKUP(V8,'[1]Sheet1'!$A$188:$AE$198,13,FALSE)/100</f>
        <v>0</v>
      </c>
      <c r="T8" s="22">
        <f>VLOOKUP(V8,'[1]Sheet1'!$A$188:$AE$198,14,FALSE)</f>
        <v>478</v>
      </c>
      <c r="U8" s="161">
        <f>VLOOKUP(V8,'[1]Sheet1'!$A$188:$AE$198,15,FALSE)/100</f>
        <v>0.036261568805947504</v>
      </c>
      <c r="V8" s="276" t="s">
        <v>79</v>
      </c>
    </row>
    <row r="9" spans="1:22" ht="15">
      <c r="A9" s="253" t="s">
        <v>60</v>
      </c>
      <c r="B9" s="23">
        <f>_xlfn.IFERROR(VLOOKUP(V9,'[1]Sheet1'!$A$188:$AE$198,16,FALSE),0)</f>
        <v>237</v>
      </c>
      <c r="C9" s="122">
        <f>VLOOKUP(V9,'[1]Sheet1'!$A$188:$AE$198,17,FALSE)/100</f>
        <v>0.06618263055012566</v>
      </c>
      <c r="D9" s="23">
        <f>VLOOKUP(V9,'[1]Sheet1'!$A$188:$AE$198,18,FALSE)</f>
        <v>298</v>
      </c>
      <c r="E9" s="122">
        <f>VLOOKUP(V9,'[1]Sheet1'!$A$188:$AE$198,19,FALSE)/100</f>
        <v>0.04866100587851077</v>
      </c>
      <c r="F9" s="23">
        <f>VLOOKUP(V9,'[1]Sheet1'!$A$188:$AE$198,20,FALSE)</f>
        <v>101</v>
      </c>
      <c r="G9" s="122">
        <f>VLOOKUP(V9,'[1]Sheet1'!$A$188:$AE$198,21,FALSE)/100</f>
        <v>0.06884798909338787</v>
      </c>
      <c r="H9" s="23">
        <f>VLOOKUP(V9,'[1]Sheet1'!$A$188:$AE$198,22,FALSE)</f>
        <v>2</v>
      </c>
      <c r="I9" s="122">
        <f>VLOOKUP(V9,'[1]Sheet1'!$A$188:$AE$198,23,FALSE)/100</f>
        <v>0.06896551724137931</v>
      </c>
      <c r="J9" s="22">
        <f>VLOOKUP(V9,'[1]Sheet1'!$A$188:$AE$198,24,FALSE)</f>
        <v>638</v>
      </c>
      <c r="K9" s="182">
        <f>VLOOKUP(V9,'[1]Sheet1'!$A$188:$AE$198,25,FALSE)/100</f>
        <v>0.056959200071422196</v>
      </c>
      <c r="L9" s="23">
        <f>VLOOKUP(V9,'[1]Sheet1'!$A$188:$AE$198,6,FALSE)</f>
        <v>338</v>
      </c>
      <c r="M9" s="122">
        <f>VLOOKUP(V9,'[1]Sheet1'!$A$188:$AE$198,7,FALSE)/100</f>
        <v>0.05463950856773359</v>
      </c>
      <c r="N9" s="23">
        <f>VLOOKUP(V9,'[1]Sheet1'!$A$188:$AE$198,8,FALSE)</f>
        <v>268</v>
      </c>
      <c r="O9" s="122">
        <f>VLOOKUP(V9,'[1]Sheet1'!$A$188:$AE$198,9,FALSE)/100</f>
        <v>0.04720803241148494</v>
      </c>
      <c r="P9" s="23">
        <f>VLOOKUP(V9,'[1]Sheet1'!$A$188:$AE$198,10,FALSE)</f>
        <v>75</v>
      </c>
      <c r="Q9" s="122">
        <f>VLOOKUP(V9,'[1]Sheet1'!$A$188:$AE$198,11,FALSE)/100</f>
        <v>0.05791505791505792</v>
      </c>
      <c r="R9" s="23">
        <f>VLOOKUP(V9,'[1]Sheet1'!$A$188:$AE$198,12,FALSE)</f>
        <v>4</v>
      </c>
      <c r="S9" s="122">
        <f>VLOOKUP(V9,'[1]Sheet1'!$A$188:$AE$198,13,FALSE)/100</f>
        <v>0.16666666666666663</v>
      </c>
      <c r="T9" s="22">
        <f>VLOOKUP(V9,'[1]Sheet1'!$A$188:$AE$198,14,FALSE)</f>
        <v>685</v>
      </c>
      <c r="U9" s="161">
        <f>VLOOKUP(V9,'[1]Sheet1'!$A$188:$AE$198,15,FALSE)/100</f>
        <v>0.05196480048551055</v>
      </c>
      <c r="V9" s="276" t="s">
        <v>80</v>
      </c>
    </row>
    <row r="10" spans="1:22" ht="15">
      <c r="A10" s="253" t="s">
        <v>61</v>
      </c>
      <c r="B10" s="23">
        <f>_xlfn.IFERROR(VLOOKUP(V10,'[1]Sheet1'!$A$188:$AE$198,16,FALSE),0)</f>
        <v>318</v>
      </c>
      <c r="C10" s="122">
        <f>VLOOKUP(V10,'[1]Sheet1'!$A$188:$AE$198,17,FALSE)/100</f>
        <v>0.088802010611561</v>
      </c>
      <c r="D10" s="23">
        <f>VLOOKUP(V10,'[1]Sheet1'!$A$188:$AE$198,18,FALSE)</f>
        <v>585</v>
      </c>
      <c r="E10" s="122">
        <f>VLOOKUP(V10,'[1]Sheet1'!$A$188:$AE$198,19,FALSE)/100</f>
        <v>0.09552580013063357</v>
      </c>
      <c r="F10" s="23">
        <f>VLOOKUP(V10,'[1]Sheet1'!$A$188:$AE$198,20,FALSE)</f>
        <v>156</v>
      </c>
      <c r="G10" s="122">
        <f>VLOOKUP(V10,'[1]Sheet1'!$A$188:$AE$198,21,FALSE)/100</f>
        <v>0.10633946830265849</v>
      </c>
      <c r="H10" s="23">
        <f>VLOOKUP(V10,'[1]Sheet1'!$A$188:$AE$198,22,FALSE)</f>
        <v>4</v>
      </c>
      <c r="I10" s="122">
        <f>VLOOKUP(V10,'[1]Sheet1'!$A$188:$AE$198,23,FALSE)/100</f>
        <v>0.13793103448275862</v>
      </c>
      <c r="J10" s="22">
        <f>VLOOKUP(V10,'[1]Sheet1'!$A$188:$AE$198,24,FALSE)</f>
        <v>1063</v>
      </c>
      <c r="K10" s="182">
        <f>VLOOKUP(V10,'[1]Sheet1'!$A$188:$AE$198,25,FALSE)/100</f>
        <v>0.09490224087135077</v>
      </c>
      <c r="L10" s="23">
        <f>VLOOKUP(V10,'[1]Sheet1'!$A$188:$AE$198,6,FALSE)</f>
        <v>573</v>
      </c>
      <c r="M10" s="122">
        <f>VLOOKUP(V10,'[1]Sheet1'!$A$188:$AE$198,7,FALSE)/100</f>
        <v>0.09262851600387972</v>
      </c>
      <c r="N10" s="23">
        <f>VLOOKUP(V10,'[1]Sheet1'!$A$188:$AE$198,8,FALSE)</f>
        <v>512</v>
      </c>
      <c r="O10" s="122">
        <f>VLOOKUP(V10,'[1]Sheet1'!$A$188:$AE$198,9,FALSE)/100</f>
        <v>0.0901884798308966</v>
      </c>
      <c r="P10" s="23">
        <f>VLOOKUP(V10,'[1]Sheet1'!$A$188:$AE$198,10,FALSE)</f>
        <v>142</v>
      </c>
      <c r="Q10" s="122">
        <f>VLOOKUP(V10,'[1]Sheet1'!$A$188:$AE$198,11,FALSE)/100</f>
        <v>0.10965250965250965</v>
      </c>
      <c r="R10" s="23">
        <f>VLOOKUP(V10,'[1]Sheet1'!$A$188:$AE$198,12,FALSE)</f>
        <v>5</v>
      </c>
      <c r="S10" s="122">
        <f>VLOOKUP(V10,'[1]Sheet1'!$A$188:$AE$198,13,FALSE)/100</f>
        <v>0.20833333333333337</v>
      </c>
      <c r="T10" s="22">
        <f>VLOOKUP(V10,'[1]Sheet1'!$A$188:$AE$198,14,FALSE)</f>
        <v>1232</v>
      </c>
      <c r="U10" s="161">
        <f>VLOOKUP(V10,'[1]Sheet1'!$A$188:$AE$198,15,FALSE)/100</f>
        <v>0.09346077985131238</v>
      </c>
      <c r="V10" s="276" t="s">
        <v>81</v>
      </c>
    </row>
    <row r="11" spans="1:22" ht="15">
      <c r="A11" s="253" t="s">
        <v>62</v>
      </c>
      <c r="B11" s="23">
        <f>_xlfn.IFERROR(VLOOKUP(V11,'[1]Sheet1'!$A$188:$AE$198,16,FALSE),0)</f>
        <v>225</v>
      </c>
      <c r="C11" s="122">
        <f>VLOOKUP(V11,'[1]Sheet1'!$A$188:$AE$198,17,FALSE)/100</f>
        <v>0.06283161128176487</v>
      </c>
      <c r="D11" s="23">
        <f>VLOOKUP(V11,'[1]Sheet1'!$A$188:$AE$198,18,FALSE)</f>
        <v>527</v>
      </c>
      <c r="E11" s="122">
        <f>VLOOKUP(V11,'[1]Sheet1'!$A$188:$AE$198,19,FALSE)/100</f>
        <v>0.08605486610058785</v>
      </c>
      <c r="F11" s="23">
        <f>VLOOKUP(V11,'[1]Sheet1'!$A$188:$AE$198,20,FALSE)</f>
        <v>133</v>
      </c>
      <c r="G11" s="122">
        <f>VLOOKUP(V11,'[1]Sheet1'!$A$188:$AE$198,21,FALSE)/100</f>
        <v>0.09066121336059986</v>
      </c>
      <c r="H11" s="23">
        <f>VLOOKUP(V11,'[1]Sheet1'!$A$188:$AE$198,22,FALSE)</f>
        <v>4</v>
      </c>
      <c r="I11" s="122">
        <f>VLOOKUP(V11,'[1]Sheet1'!$A$188:$AE$198,23,FALSE)/100</f>
        <v>0.13793103448275862</v>
      </c>
      <c r="J11" s="22">
        <f>VLOOKUP(V11,'[1]Sheet1'!$A$188:$AE$198,24,FALSE)</f>
        <v>889</v>
      </c>
      <c r="K11" s="182">
        <f>VLOOKUP(V11,'[1]Sheet1'!$A$188:$AE$198,25,FALSE)/100</f>
        <v>0.07936791357914472</v>
      </c>
      <c r="L11" s="23">
        <f>VLOOKUP(V11,'[1]Sheet1'!$A$188:$AE$198,6,FALSE)</f>
        <v>476</v>
      </c>
      <c r="M11" s="122">
        <f>VLOOKUP(V11,'[1]Sheet1'!$A$188:$AE$198,7,FALSE)/100</f>
        <v>0.07694794697704493</v>
      </c>
      <c r="N11" s="23">
        <f>VLOOKUP(V11,'[1]Sheet1'!$A$188:$AE$198,8,FALSE)</f>
        <v>469</v>
      </c>
      <c r="O11" s="122">
        <f>VLOOKUP(V11,'[1]Sheet1'!$A$188:$AE$198,9,FALSE)/100</f>
        <v>0.08261405672009864</v>
      </c>
      <c r="P11" s="23">
        <f>VLOOKUP(V11,'[1]Sheet1'!$A$188:$AE$198,10,FALSE)</f>
        <v>101</v>
      </c>
      <c r="Q11" s="122">
        <f>VLOOKUP(V11,'[1]Sheet1'!$A$188:$AE$198,11,FALSE)/100</f>
        <v>0.07799227799227798</v>
      </c>
      <c r="R11" s="23">
        <f>VLOOKUP(V11,'[1]Sheet1'!$A$188:$AE$198,12,FALSE)</f>
        <v>1</v>
      </c>
      <c r="S11" s="122">
        <f>VLOOKUP(V11,'[1]Sheet1'!$A$188:$AE$198,13,FALSE)/100</f>
        <v>0.04166666666666666</v>
      </c>
      <c r="T11" s="22">
        <f>VLOOKUP(V11,'[1]Sheet1'!$A$188:$AE$198,14,FALSE)</f>
        <v>1047</v>
      </c>
      <c r="U11" s="161">
        <f>VLOOKUP(V11,'[1]Sheet1'!$A$188:$AE$198,15,FALSE)/100</f>
        <v>0.07942649066909421</v>
      </c>
      <c r="V11" s="276" t="s">
        <v>82</v>
      </c>
    </row>
    <row r="12" spans="1:22" ht="15">
      <c r="A12" s="253" t="s">
        <v>63</v>
      </c>
      <c r="B12" s="23">
        <f>_xlfn.IFERROR(VLOOKUP(V12,'[1]Sheet1'!$A$188:$AE$198,16,FALSE),0)</f>
        <v>364</v>
      </c>
      <c r="C12" s="122">
        <f>VLOOKUP(V12,'[1]Sheet1'!$A$188:$AE$198,17,FALSE)/100</f>
        <v>0.10164758447361072</v>
      </c>
      <c r="D12" s="23">
        <f>VLOOKUP(V12,'[1]Sheet1'!$A$188:$AE$198,18,FALSE)</f>
        <v>635</v>
      </c>
      <c r="E12" s="122">
        <f>VLOOKUP(V12,'[1]Sheet1'!$A$188:$AE$198,19,FALSE)/100</f>
        <v>0.10369039843239712</v>
      </c>
      <c r="F12" s="23">
        <f>VLOOKUP(V12,'[1]Sheet1'!$A$188:$AE$198,20,FALSE)</f>
        <v>138</v>
      </c>
      <c r="G12" s="122">
        <f>VLOOKUP(V12,'[1]Sheet1'!$A$188:$AE$198,21,FALSE)/100</f>
        <v>0.09406952965235174</v>
      </c>
      <c r="H12" s="23">
        <f>VLOOKUP(V12,'[1]Sheet1'!$A$188:$AE$198,22,FALSE)</f>
        <v>3</v>
      </c>
      <c r="I12" s="122">
        <f>VLOOKUP(V12,'[1]Sheet1'!$A$188:$AE$198,23,FALSE)/100</f>
        <v>0.10344827586206896</v>
      </c>
      <c r="J12" s="22">
        <f>VLOOKUP(V12,'[1]Sheet1'!$A$188:$AE$198,24,FALSE)</f>
        <v>1140</v>
      </c>
      <c r="K12" s="182">
        <f>VLOOKUP(V12,'[1]Sheet1'!$A$188:$AE$198,25,FALSE)/100</f>
        <v>0.10177662708686724</v>
      </c>
      <c r="L12" s="23">
        <f>VLOOKUP(V12,'[1]Sheet1'!$A$188:$AE$198,6,FALSE)</f>
        <v>562</v>
      </c>
      <c r="M12" s="122">
        <f>VLOOKUP(V12,'[1]Sheet1'!$A$188:$AE$198,7,FALSE)/100</f>
        <v>0.09085030714516652</v>
      </c>
      <c r="N12" s="23">
        <f>VLOOKUP(V12,'[1]Sheet1'!$A$188:$AE$198,8,FALSE)</f>
        <v>502</v>
      </c>
      <c r="O12" s="122">
        <f>VLOOKUP(V12,'[1]Sheet1'!$A$188:$AE$198,9,FALSE)/100</f>
        <v>0.08842698608419938</v>
      </c>
      <c r="P12" s="23">
        <f>VLOOKUP(V12,'[1]Sheet1'!$A$188:$AE$198,10,FALSE)</f>
        <v>136</v>
      </c>
      <c r="Q12" s="122">
        <f>VLOOKUP(V12,'[1]Sheet1'!$A$188:$AE$198,11,FALSE)/100</f>
        <v>0.10501930501930501</v>
      </c>
      <c r="R12" s="23">
        <f>VLOOKUP(V12,'[1]Sheet1'!$A$188:$AE$198,12,FALSE)</f>
        <v>5</v>
      </c>
      <c r="S12" s="122">
        <f>VLOOKUP(V12,'[1]Sheet1'!$A$188:$AE$198,13,FALSE)/100</f>
        <v>0.20833333333333337</v>
      </c>
      <c r="T12" s="22">
        <f>VLOOKUP(V12,'[1]Sheet1'!$A$188:$AE$198,14,FALSE)</f>
        <v>1205</v>
      </c>
      <c r="U12" s="161">
        <f>VLOOKUP(V12,'[1]Sheet1'!$A$188:$AE$198,15,FALSE)/100</f>
        <v>0.09141253224093461</v>
      </c>
      <c r="V12" s="276" t="s">
        <v>83</v>
      </c>
    </row>
    <row r="13" spans="1:22" ht="15">
      <c r="A13" s="253" t="s">
        <v>64</v>
      </c>
      <c r="B13" s="23">
        <f>_xlfn.IFERROR(VLOOKUP(V13,'[1]Sheet1'!$A$188:$AE$198,16,FALSE),0)</f>
        <v>523</v>
      </c>
      <c r="C13" s="122">
        <f>VLOOKUP(V13,'[1]Sheet1'!$A$188:$AE$198,17,FALSE)/100</f>
        <v>0.14604858977939122</v>
      </c>
      <c r="D13" s="23">
        <f>VLOOKUP(V13,'[1]Sheet1'!$A$188:$AE$198,18,FALSE)</f>
        <v>851</v>
      </c>
      <c r="E13" s="122">
        <f>VLOOKUP(V13,'[1]Sheet1'!$A$188:$AE$198,19,FALSE)/100</f>
        <v>0.13896146309601567</v>
      </c>
      <c r="F13" s="23">
        <f>VLOOKUP(V13,'[1]Sheet1'!$A$188:$AE$198,20,FALSE)</f>
        <v>211</v>
      </c>
      <c r="G13" s="122">
        <f>VLOOKUP(V13,'[1]Sheet1'!$A$188:$AE$198,21,FALSE)/100</f>
        <v>0.1438309475119291</v>
      </c>
      <c r="H13" s="23">
        <f>VLOOKUP(V13,'[1]Sheet1'!$A$188:$AE$198,22,FALSE)</f>
        <v>1</v>
      </c>
      <c r="I13" s="122">
        <f>VLOOKUP(V13,'[1]Sheet1'!$A$188:$AE$198,23,FALSE)/100</f>
        <v>0.034482758620689655</v>
      </c>
      <c r="J13" s="22">
        <f>VLOOKUP(V13,'[1]Sheet1'!$A$188:$AE$198,24,FALSE)</f>
        <v>1586</v>
      </c>
      <c r="K13" s="182">
        <f>VLOOKUP(V13,'[1]Sheet1'!$A$188:$AE$198,25,FALSE)/100</f>
        <v>0.1415945004910276</v>
      </c>
      <c r="L13" s="23">
        <f>VLOOKUP(V13,'[1]Sheet1'!$A$188:$AE$198,6,FALSE)</f>
        <v>764</v>
      </c>
      <c r="M13" s="122">
        <f>VLOOKUP(V13,'[1]Sheet1'!$A$188:$AE$198,7,FALSE)/100</f>
        <v>0.12350468800517297</v>
      </c>
      <c r="N13" s="23">
        <f>VLOOKUP(V13,'[1]Sheet1'!$A$188:$AE$198,8,FALSE)</f>
        <v>768</v>
      </c>
      <c r="O13" s="122">
        <f>VLOOKUP(V13,'[1]Sheet1'!$A$188:$AE$198,9,FALSE)/100</f>
        <v>0.1352827197463449</v>
      </c>
      <c r="P13" s="23">
        <f>VLOOKUP(V13,'[1]Sheet1'!$A$188:$AE$198,10,FALSE)</f>
        <v>146</v>
      </c>
      <c r="Q13" s="122">
        <f>VLOOKUP(V13,'[1]Sheet1'!$A$188:$AE$198,11,FALSE)/100</f>
        <v>0.11274131274131274</v>
      </c>
      <c r="R13" s="23">
        <f>VLOOKUP(V13,'[1]Sheet1'!$A$188:$AE$198,12,FALSE)</f>
        <v>1</v>
      </c>
      <c r="S13" s="122">
        <f>VLOOKUP(V13,'[1]Sheet1'!$A$188:$AE$198,13,FALSE)/100</f>
        <v>0.04166666666666666</v>
      </c>
      <c r="T13" s="22">
        <f>VLOOKUP(V13,'[1]Sheet1'!$A$188:$AE$198,14,FALSE)</f>
        <v>1679</v>
      </c>
      <c r="U13" s="161">
        <f>VLOOKUP(V13,'[1]Sheet1'!$A$188:$AE$198,15,FALSE)/100</f>
        <v>0.12737065695645577</v>
      </c>
      <c r="V13" s="276" t="s">
        <v>84</v>
      </c>
    </row>
    <row r="14" spans="1:22" ht="15">
      <c r="A14" s="253" t="s">
        <v>65</v>
      </c>
      <c r="B14" s="23">
        <f>_xlfn.IFERROR(VLOOKUP(V14,'[1]Sheet1'!$A$188:$AE$198,16,FALSE),0)</f>
        <v>354</v>
      </c>
      <c r="C14" s="122">
        <f>VLOOKUP(V14,'[1]Sheet1'!$A$188:$AE$198,17,FALSE)/100</f>
        <v>0.09885506841664339</v>
      </c>
      <c r="D14" s="23">
        <f>VLOOKUP(V14,'[1]Sheet1'!$A$188:$AE$198,18,FALSE)</f>
        <v>643</v>
      </c>
      <c r="E14" s="122">
        <f>VLOOKUP(V14,'[1]Sheet1'!$A$188:$AE$198,19,FALSE)/100</f>
        <v>0.1049967341606793</v>
      </c>
      <c r="F14" s="23">
        <f>VLOOKUP(V14,'[1]Sheet1'!$A$188:$AE$198,20,FALSE)</f>
        <v>129</v>
      </c>
      <c r="G14" s="122">
        <f>VLOOKUP(V14,'[1]Sheet1'!$A$188:$AE$198,21,FALSE)/100</f>
        <v>0.08793456032719836</v>
      </c>
      <c r="H14" s="23">
        <f>VLOOKUP(V14,'[1]Sheet1'!$A$188:$AE$198,22,FALSE)</f>
        <v>2</v>
      </c>
      <c r="I14" s="122">
        <f>VLOOKUP(V14,'[1]Sheet1'!$A$188:$AE$198,23,FALSE)/100</f>
        <v>0.06896551724137931</v>
      </c>
      <c r="J14" s="22">
        <f>VLOOKUP(V14,'[1]Sheet1'!$A$188:$AE$198,24,FALSE)</f>
        <v>1128</v>
      </c>
      <c r="K14" s="182">
        <f>VLOOKUP(V14,'[1]Sheet1'!$A$188:$AE$198,25,FALSE)/100</f>
        <v>0.10070529417016338</v>
      </c>
      <c r="L14" s="23">
        <f>VLOOKUP(V14,'[1]Sheet1'!$A$188:$AE$198,6,FALSE)</f>
        <v>702</v>
      </c>
      <c r="M14" s="122">
        <f>VLOOKUP(V14,'[1]Sheet1'!$A$188:$AE$198,7,FALSE)/100</f>
        <v>0.11348205625606206</v>
      </c>
      <c r="N14" s="23">
        <f>VLOOKUP(V14,'[1]Sheet1'!$A$188:$AE$198,8,FALSE)</f>
        <v>571</v>
      </c>
      <c r="O14" s="122">
        <f>VLOOKUP(V14,'[1]Sheet1'!$A$188:$AE$198,9,FALSE)/100</f>
        <v>0.10058129293641008</v>
      </c>
      <c r="P14" s="23">
        <f>VLOOKUP(V14,'[1]Sheet1'!$A$188:$AE$198,10,FALSE)</f>
        <v>112</v>
      </c>
      <c r="Q14" s="122">
        <f>VLOOKUP(V14,'[1]Sheet1'!$A$188:$AE$198,11,FALSE)/100</f>
        <v>0.08648648648648649</v>
      </c>
      <c r="R14" s="23">
        <f>VLOOKUP(V14,'[1]Sheet1'!$A$188:$AE$198,12,FALSE)</f>
        <v>2</v>
      </c>
      <c r="S14" s="122">
        <f>VLOOKUP(V14,'[1]Sheet1'!$A$188:$AE$198,13,FALSE)/100</f>
        <v>0.08333333333333331</v>
      </c>
      <c r="T14" s="22">
        <f>VLOOKUP(V14,'[1]Sheet1'!$A$188:$AE$198,14,FALSE)</f>
        <v>1387</v>
      </c>
      <c r="U14" s="161">
        <f>VLOOKUP(V14,'[1]Sheet1'!$A$188:$AE$198,15,FALSE)/100</f>
        <v>0.10521923835533306</v>
      </c>
      <c r="V14" s="276" t="s">
        <v>85</v>
      </c>
    </row>
    <row r="15" spans="1:22" ht="15">
      <c r="A15" s="253" t="s">
        <v>66</v>
      </c>
      <c r="B15" s="23">
        <f>_xlfn.IFERROR(VLOOKUP(V15,'[1]Sheet1'!$A$188:$AE$198,16,FALSE),0)</f>
        <v>1193</v>
      </c>
      <c r="C15" s="122">
        <f>VLOOKUP(V15,'[1]Sheet1'!$A$188:$AE$198,17,FALSE)/100</f>
        <v>0.33314716559620217</v>
      </c>
      <c r="D15" s="23">
        <f>VLOOKUP(V15,'[1]Sheet1'!$A$188:$AE$198,18,FALSE)</f>
        <v>2097</v>
      </c>
      <c r="E15" s="122">
        <f>VLOOKUP(V15,'[1]Sheet1'!$A$188:$AE$198,19,FALSE)/100</f>
        <v>0.3424232527759634</v>
      </c>
      <c r="F15" s="23">
        <f>VLOOKUP(V15,'[1]Sheet1'!$A$188:$AE$198,20,FALSE)</f>
        <v>444</v>
      </c>
      <c r="G15" s="122">
        <f>VLOOKUP(V15,'[1]Sheet1'!$A$188:$AE$198,21,FALSE)/100</f>
        <v>0.30265848670756645</v>
      </c>
      <c r="H15" s="23">
        <f>VLOOKUP(V15,'[1]Sheet1'!$A$188:$AE$198,22,FALSE)</f>
        <v>7</v>
      </c>
      <c r="I15" s="122">
        <f>VLOOKUP(V15,'[1]Sheet1'!$A$188:$AE$198,23,FALSE)/100</f>
        <v>0.24137931034482757</v>
      </c>
      <c r="J15" s="22">
        <f>VLOOKUP(V15,'[1]Sheet1'!$A$188:$AE$198,24,FALSE)</f>
        <v>3741</v>
      </c>
      <c r="K15" s="182">
        <f>VLOOKUP(V15,'[1]Sheet1'!$A$188:$AE$198,25,FALSE)/100</f>
        <v>0.3339880367824301</v>
      </c>
      <c r="L15" s="23">
        <f>VLOOKUP(V15,'[1]Sheet1'!$A$188:$AE$198,6,FALSE)</f>
        <v>2171</v>
      </c>
      <c r="M15" s="122">
        <f>VLOOKUP(V15,'[1]Sheet1'!$A$188:$AE$198,7,FALSE)/100</f>
        <v>0.3509537665696735</v>
      </c>
      <c r="N15" s="23">
        <f>VLOOKUP(V15,'[1]Sheet1'!$A$188:$AE$198,8,FALSE)</f>
        <v>2138</v>
      </c>
      <c r="O15" s="122">
        <f>VLOOKUP(V15,'[1]Sheet1'!$A$188:$AE$198,9,FALSE)/100</f>
        <v>0.3766073630438612</v>
      </c>
      <c r="P15" s="23">
        <f>VLOOKUP(V15,'[1]Sheet1'!$A$188:$AE$198,10,FALSE)</f>
        <v>443</v>
      </c>
      <c r="Q15" s="122">
        <f>VLOOKUP(V15,'[1]Sheet1'!$A$188:$AE$198,11,FALSE)/100</f>
        <v>0.3420849420849421</v>
      </c>
      <c r="R15" s="23">
        <f>VLOOKUP(V15,'[1]Sheet1'!$A$188:$AE$198,12,FALSE)</f>
        <v>5</v>
      </c>
      <c r="S15" s="122">
        <f>VLOOKUP(V15,'[1]Sheet1'!$A$188:$AE$198,13,FALSE)/100</f>
        <v>0.20833333333333337</v>
      </c>
      <c r="T15" s="22">
        <f>VLOOKUP(V15,'[1]Sheet1'!$A$188:$AE$198,14,FALSE)</f>
        <v>4757</v>
      </c>
      <c r="U15" s="161">
        <f>VLOOKUP(V15,'[1]Sheet1'!$A$188:$AE$198,15,FALSE)/100</f>
        <v>0.3608708845395236</v>
      </c>
      <c r="V15" s="276" t="s">
        <v>86</v>
      </c>
    </row>
    <row r="16" spans="1:22" ht="15.75" thickBot="1">
      <c r="A16" s="255" t="s">
        <v>67</v>
      </c>
      <c r="B16" s="111">
        <f>_xlfn.IFERROR(VLOOKUP(V16,'[1]Sheet1'!$A$188:$AE$198,16,FALSE),0)</f>
        <v>18</v>
      </c>
      <c r="C16" s="123">
        <f>VLOOKUP(V16,'[1]Sheet1'!$A$188:$AE$198,17,FALSE)/100</f>
        <v>0.00502652890254119</v>
      </c>
      <c r="D16" s="111">
        <f>VLOOKUP(V16,'[1]Sheet1'!$A$188:$AE$198,18,FALSE)</f>
        <v>34</v>
      </c>
      <c r="E16" s="123">
        <f>VLOOKUP(V16,'[1]Sheet1'!$A$188:$AE$198,19,FALSE)/100</f>
        <v>0.005551926845199217</v>
      </c>
      <c r="F16" s="111">
        <f>VLOOKUP(V16,'[1]Sheet1'!$A$188:$AE$198,20,FALSE)</f>
        <v>4</v>
      </c>
      <c r="G16" s="123">
        <f>VLOOKUP(V16,'[1]Sheet1'!$A$188:$AE$198,21,FALSE)/100</f>
        <v>0.0027266530334014998</v>
      </c>
      <c r="H16" s="111">
        <f>VLOOKUP(V16,'[1]Sheet1'!$A$188:$AE$198,22,FALSE)</f>
        <v>0</v>
      </c>
      <c r="I16" s="123">
        <f>VLOOKUP(V16,'[1]Sheet1'!$A$188:$AE$198,23,FALSE)/100</f>
        <v>0</v>
      </c>
      <c r="J16" s="262">
        <f>VLOOKUP(V16,'[1]Sheet1'!$A$188:$AE$198,24,FALSE)</f>
        <v>56</v>
      </c>
      <c r="K16" s="256">
        <f>VLOOKUP(V16,'[1]Sheet1'!$A$188:$AE$198,25,FALSE)/100</f>
        <v>0.004999553611284706</v>
      </c>
      <c r="L16" s="111">
        <f>VLOOKUP(V16,'[1]Sheet1'!$A$188:$AE$198,6,FALSE)</f>
        <v>91</v>
      </c>
      <c r="M16" s="123">
        <f>VLOOKUP(V16,'[1]Sheet1'!$A$188:$AE$198,7,FALSE)/100</f>
        <v>0.014710636922082123</v>
      </c>
      <c r="N16" s="111">
        <f>VLOOKUP(V16,'[1]Sheet1'!$A$188:$AE$198,8,FALSE)</f>
        <v>68</v>
      </c>
      <c r="O16" s="123">
        <f>VLOOKUP(V16,'[1]Sheet1'!$A$188:$AE$198,9,FALSE)/100</f>
        <v>0.011978157477540954</v>
      </c>
      <c r="P16" s="111">
        <f>VLOOKUP(V16,'[1]Sheet1'!$A$188:$AE$198,10,FALSE)</f>
        <v>12</v>
      </c>
      <c r="Q16" s="123">
        <f>VLOOKUP(V16,'[1]Sheet1'!$A$188:$AE$198,11,FALSE)/100</f>
        <v>0.009266409266409266</v>
      </c>
      <c r="R16" s="111">
        <f>VLOOKUP(V16,'[1]Sheet1'!$A$188:$AE$198,12,FALSE)</f>
        <v>1</v>
      </c>
      <c r="S16" s="123">
        <f>VLOOKUP(V16,'[1]Sheet1'!$A$188:$AE$198,13,FALSE)/100</f>
        <v>0.04166666666666666</v>
      </c>
      <c r="T16" s="262">
        <f>VLOOKUP(V16,'[1]Sheet1'!$A$188:$AE$198,14,FALSE)</f>
        <v>172</v>
      </c>
      <c r="U16" s="257">
        <f>VLOOKUP(V16,'[1]Sheet1'!$A$188:$AE$198,15,FALSE)/100</f>
        <v>0.013048095888332577</v>
      </c>
      <c r="V16" s="276" t="s">
        <v>99</v>
      </c>
    </row>
    <row r="17" spans="1:22" ht="15.75" thickBot="1">
      <c r="A17" s="112" t="s">
        <v>35</v>
      </c>
      <c r="B17" s="51">
        <f>_xlfn.IFERROR(VLOOKUP(V17,'[1]Sheet1'!$A$188:$AE$198,16,FALSE),0)</f>
        <v>3581</v>
      </c>
      <c r="C17" s="125">
        <f>VLOOKUP(V17,'[1]Sheet1'!$A$188:$AE$198,17,FALSE)/100</f>
        <v>1</v>
      </c>
      <c r="D17" s="51">
        <f>VLOOKUP(V17,'[1]Sheet1'!$A$188:$AE$198,18,FALSE)</f>
        <v>6124</v>
      </c>
      <c r="E17" s="125">
        <f>VLOOKUP(V17,'[1]Sheet1'!$A$188:$AE$198,19,FALSE)/100</f>
        <v>1</v>
      </c>
      <c r="F17" s="51">
        <f>VLOOKUP(V17,'[1]Sheet1'!$A$188:$AE$198,20,FALSE)</f>
        <v>1467</v>
      </c>
      <c r="G17" s="125">
        <f>VLOOKUP(V17,'[1]Sheet1'!$A$188:$AE$198,21,FALSE)/100</f>
        <v>1</v>
      </c>
      <c r="H17" s="51">
        <f>VLOOKUP(V17,'[1]Sheet1'!$A$188:$AE$198,22,FALSE)</f>
        <v>29</v>
      </c>
      <c r="I17" s="125">
        <f>VLOOKUP(V17,'[1]Sheet1'!$A$188:$AE$198,23,FALSE)/100</f>
        <v>1</v>
      </c>
      <c r="J17" s="34">
        <f>VLOOKUP(V17,'[1]Sheet1'!$A$188:$AE$198,24,FALSE)</f>
        <v>11201</v>
      </c>
      <c r="K17" s="35">
        <f>VLOOKUP(V17,'[1]Sheet1'!$A$188:$AE$198,25,FALSE)/100</f>
        <v>1</v>
      </c>
      <c r="L17" s="51">
        <f>VLOOKUP(V17,'[1]Sheet1'!$A$188:$AE$198,6,FALSE)</f>
        <v>6186</v>
      </c>
      <c r="M17" s="125">
        <f>VLOOKUP(V17,'[1]Sheet1'!$A$188:$AE$198,7,FALSE)/100</f>
        <v>1</v>
      </c>
      <c r="N17" s="51">
        <f>VLOOKUP(V17,'[1]Sheet1'!$A$188:$AE$198,8,FALSE)</f>
        <v>5677</v>
      </c>
      <c r="O17" s="125">
        <f>VLOOKUP(V17,'[1]Sheet1'!$A$188:$AE$198,9,FALSE)/100</f>
        <v>1</v>
      </c>
      <c r="P17" s="51">
        <f>VLOOKUP(V17,'[1]Sheet1'!$A$188:$AE$198,10,FALSE)</f>
        <v>1295</v>
      </c>
      <c r="Q17" s="125">
        <f>VLOOKUP(V17,'[1]Sheet1'!$A$188:$AE$198,11,FALSE)/100</f>
        <v>1</v>
      </c>
      <c r="R17" s="51">
        <f>VLOOKUP(V17,'[1]Sheet1'!$A$188:$AE$198,12,FALSE)</f>
        <v>24</v>
      </c>
      <c r="S17" s="125">
        <f>VLOOKUP(V17,'[1]Sheet1'!$A$188:$AE$198,13,FALSE)/100</f>
        <v>1</v>
      </c>
      <c r="T17" s="34">
        <f>VLOOKUP(V17,'[1]Sheet1'!$A$188:$AE$198,14,FALSE)</f>
        <v>13182</v>
      </c>
      <c r="U17" s="33">
        <f>VLOOKUP(V17,'[1]Sheet1'!$A$188:$AE$198,15,FALSE)/100</f>
        <v>1</v>
      </c>
      <c r="V17" s="276" t="s">
        <v>44</v>
      </c>
    </row>
    <row r="18" spans="1:21" ht="15">
      <c r="A18" s="7"/>
      <c r="B18" s="190"/>
      <c r="C18" s="267"/>
      <c r="D18" s="190"/>
      <c r="E18" s="267"/>
      <c r="F18" s="190"/>
      <c r="G18" s="267"/>
      <c r="H18" s="190"/>
      <c r="I18" s="267"/>
      <c r="J18" s="190"/>
      <c r="K18" s="260"/>
      <c r="L18" s="190"/>
      <c r="M18" s="267"/>
      <c r="N18" s="190"/>
      <c r="O18" s="267"/>
      <c r="P18" s="190"/>
      <c r="Q18" s="267"/>
      <c r="R18" s="190"/>
      <c r="S18" s="267"/>
      <c r="T18" s="190"/>
      <c r="U18" s="260"/>
    </row>
    <row r="19" spans="1:21" ht="15">
      <c r="A19" s="55" t="s">
        <v>41</v>
      </c>
      <c r="B19" s="57"/>
      <c r="C19" s="145"/>
      <c r="D19" s="57"/>
      <c r="E19" s="145"/>
      <c r="F19" s="57"/>
      <c r="G19" s="145"/>
      <c r="H19" s="57"/>
      <c r="I19" s="145"/>
      <c r="J19" s="57"/>
      <c r="K19" s="145"/>
      <c r="L19" s="57"/>
      <c r="M19" s="145"/>
      <c r="N19" s="57"/>
      <c r="O19" s="145"/>
      <c r="P19" s="57"/>
      <c r="Q19" s="145"/>
      <c r="R19" s="57"/>
      <c r="S19" s="145"/>
      <c r="T19" s="280"/>
      <c r="U19" s="63"/>
    </row>
    <row r="20" spans="1:21" ht="15">
      <c r="A20" s="57" t="s">
        <v>70</v>
      </c>
      <c r="B20" s="57"/>
      <c r="C20" s="145"/>
      <c r="D20" s="57"/>
      <c r="E20" s="145"/>
      <c r="F20" s="57"/>
      <c r="G20" s="145"/>
      <c r="H20" s="57"/>
      <c r="I20" s="145"/>
      <c r="J20" s="57"/>
      <c r="K20" s="145"/>
      <c r="L20" s="57"/>
      <c r="M20" s="145"/>
      <c r="N20" s="57"/>
      <c r="O20" s="145"/>
      <c r="P20" s="57"/>
      <c r="Q20" s="145"/>
      <c r="R20" s="57"/>
      <c r="S20" s="145"/>
      <c r="T20" s="57"/>
      <c r="U20" s="63"/>
    </row>
    <row r="21" spans="1:21" ht="15">
      <c r="A21" s="366" t="s">
        <v>56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63"/>
    </row>
    <row r="22" spans="1:21" ht="1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63"/>
    </row>
    <row r="23" spans="1:21" ht="15">
      <c r="A23" s="56"/>
      <c r="B23" s="56"/>
      <c r="C23" s="63"/>
      <c r="D23" s="56"/>
      <c r="E23" s="63"/>
      <c r="F23" s="56"/>
      <c r="G23" s="63"/>
      <c r="H23" s="56"/>
      <c r="I23" s="63"/>
      <c r="J23" s="56"/>
      <c r="K23" s="63"/>
      <c r="L23" s="56"/>
      <c r="M23" s="63"/>
      <c r="N23" s="56"/>
      <c r="O23" s="63"/>
      <c r="P23" s="56"/>
      <c r="Q23" s="63"/>
      <c r="R23" s="56"/>
      <c r="S23" s="63"/>
      <c r="T23" s="56"/>
      <c r="U23" s="63"/>
    </row>
    <row r="24" spans="1:21" ht="15">
      <c r="A24" s="56"/>
      <c r="B24" s="56"/>
      <c r="C24" s="63"/>
      <c r="D24" s="56"/>
      <c r="E24" s="63"/>
      <c r="F24" s="56"/>
      <c r="G24" s="63"/>
      <c r="H24" s="56"/>
      <c r="I24" s="63"/>
      <c r="J24" s="56"/>
      <c r="K24" s="63"/>
      <c r="L24" s="56"/>
      <c r="M24" s="63"/>
      <c r="N24" s="56"/>
      <c r="O24" s="63"/>
      <c r="P24" s="56"/>
      <c r="Q24" s="63"/>
      <c r="R24" s="56"/>
      <c r="S24" s="63"/>
      <c r="T24" s="56"/>
      <c r="U24" s="63"/>
    </row>
  </sheetData>
  <sheetProtection/>
  <mergeCells count="18">
    <mergeCell ref="R5:S5"/>
    <mergeCell ref="A21:T22"/>
    <mergeCell ref="D5:E5"/>
    <mergeCell ref="F5:G5"/>
    <mergeCell ref="H5:I5"/>
    <mergeCell ref="L5:M5"/>
    <mergeCell ref="N5:O5"/>
    <mergeCell ref="P5:Q5"/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zoomScalePageLayoutView="0" workbookViewId="0" topLeftCell="A1">
      <selection activeCell="B4" sqref="B4:F14"/>
    </sheetView>
  </sheetViews>
  <sheetFormatPr defaultColWidth="11.421875" defaultRowHeight="15"/>
  <cols>
    <col min="1" max="1" width="30.7109375" style="155" customWidth="1"/>
    <col min="2" max="5" width="17.57421875" style="155" customWidth="1"/>
    <col min="6" max="6" width="37.7109375" style="155" customWidth="1"/>
    <col min="7" max="16384" width="11.421875" style="155" customWidth="1"/>
  </cols>
  <sheetData>
    <row r="1" spans="1:6" ht="24.75" customHeight="1" thickBot="1" thickTop="1">
      <c r="A1" s="321" t="s">
        <v>129</v>
      </c>
      <c r="B1" s="322"/>
      <c r="C1" s="322"/>
      <c r="D1" s="322"/>
      <c r="E1" s="322"/>
      <c r="F1" s="323"/>
    </row>
    <row r="2" spans="1:6" ht="26.25" customHeight="1" thickTop="1">
      <c r="A2" s="311" t="s">
        <v>57</v>
      </c>
      <c r="B2" s="420" t="s">
        <v>71</v>
      </c>
      <c r="C2" s="421"/>
      <c r="D2" s="386" t="s">
        <v>72</v>
      </c>
      <c r="E2" s="387"/>
      <c r="F2" s="376" t="s">
        <v>73</v>
      </c>
    </row>
    <row r="3" spans="1:6" ht="19.5" customHeight="1" thickBot="1">
      <c r="A3" s="419"/>
      <c r="B3" s="115" t="s">
        <v>19</v>
      </c>
      <c r="C3" s="116" t="s">
        <v>20</v>
      </c>
      <c r="D3" s="108" t="s">
        <v>19</v>
      </c>
      <c r="E3" s="114" t="s">
        <v>20</v>
      </c>
      <c r="F3" s="311"/>
    </row>
    <row r="4" spans="1:9" ht="15">
      <c r="A4" s="268" t="s">
        <v>58</v>
      </c>
      <c r="B4" s="146">
        <f>VLOOKUP(G4,'[1]Sheet1'!$A$203:$C$213,2,FALSE)</f>
        <v>1038</v>
      </c>
      <c r="C4" s="251">
        <f>VLOOKUP(G4,'[1]Sheet1'!$A$203:$C$213,3,FALSE)/100</f>
        <v>0.042560170568699006</v>
      </c>
      <c r="D4" s="117">
        <v>251381</v>
      </c>
      <c r="E4" s="250">
        <f>D4/$D$14</f>
        <v>0.10073735378154292</v>
      </c>
      <c r="F4" s="269">
        <f>B4*1000/D4</f>
        <v>4.12919035249283</v>
      </c>
      <c r="G4" s="155" t="s">
        <v>78</v>
      </c>
      <c r="I4" s="274">
        <v>1</v>
      </c>
    </row>
    <row r="5" spans="1:9" ht="15">
      <c r="A5" s="270" t="s">
        <v>59</v>
      </c>
      <c r="B5" s="147">
        <f>VLOOKUP(G5,'[1]Sheet1'!$A$203:$C$213,2,FALSE)</f>
        <v>940</v>
      </c>
      <c r="C5" s="161">
        <f>VLOOKUP(G5,'[1]Sheet1'!$A$203:$C$213,3,FALSE)/100</f>
        <v>0.03854196564024765</v>
      </c>
      <c r="D5" s="22">
        <v>172113</v>
      </c>
      <c r="E5" s="182">
        <f aca="true" t="shared" si="0" ref="E5:E12">D5/$D$14</f>
        <v>0.06897183228407355</v>
      </c>
      <c r="F5" s="271">
        <f aca="true" t="shared" si="1" ref="F5:F14">B5*1000/D5</f>
        <v>5.461528182066433</v>
      </c>
      <c r="G5" s="155" t="s">
        <v>79</v>
      </c>
      <c r="I5" s="274">
        <v>2</v>
      </c>
    </row>
    <row r="6" spans="1:9" ht="15">
      <c r="A6" s="270" t="s">
        <v>60</v>
      </c>
      <c r="B6" s="147">
        <f>VLOOKUP(G6,'[1]Sheet1'!$A$203:$C$213,2,FALSE)</f>
        <v>1324</v>
      </c>
      <c r="C6" s="161">
        <f>VLOOKUP(G6,'[1]Sheet1'!$A$203:$C$213,3,FALSE)/100</f>
        <v>0.05428676862519989</v>
      </c>
      <c r="D6" s="22">
        <v>205619</v>
      </c>
      <c r="E6" s="182">
        <f t="shared" si="0"/>
        <v>0.08239888435166967</v>
      </c>
      <c r="F6" s="271">
        <f t="shared" si="1"/>
        <v>6.4390936635233125</v>
      </c>
      <c r="G6" s="155" t="s">
        <v>80</v>
      </c>
      <c r="I6" s="274">
        <v>3</v>
      </c>
    </row>
    <row r="7" spans="1:9" ht="15">
      <c r="A7" s="270" t="s">
        <v>61</v>
      </c>
      <c r="B7" s="147">
        <f>VLOOKUP(G7,'[1]Sheet1'!$A$203:$C$213,2,FALSE)</f>
        <v>2296</v>
      </c>
      <c r="C7" s="161">
        <f>VLOOKUP(G7,'[1]Sheet1'!$A$203:$C$213,3,FALSE)/100</f>
        <v>0.09414080118086023</v>
      </c>
      <c r="D7" s="22">
        <v>315284</v>
      </c>
      <c r="E7" s="182">
        <f t="shared" si="0"/>
        <v>0.1263455704673781</v>
      </c>
      <c r="F7" s="271">
        <f t="shared" si="1"/>
        <v>7.282323238730795</v>
      </c>
      <c r="G7" s="155" t="s">
        <v>81</v>
      </c>
      <c r="I7" s="274">
        <v>4</v>
      </c>
    </row>
    <row r="8" spans="1:9" ht="15">
      <c r="A8" s="270" t="s">
        <v>62</v>
      </c>
      <c r="B8" s="147">
        <f>VLOOKUP(G8,'[1]Sheet1'!$A$203:$C$213,2,FALSE)</f>
        <v>1937</v>
      </c>
      <c r="C8" s="161">
        <f>VLOOKUP(G8,'[1]Sheet1'!$A$203:$C$213,3,FALSE)/100</f>
        <v>0.07942105047357416</v>
      </c>
      <c r="D8" s="22">
        <v>216041</v>
      </c>
      <c r="E8" s="182">
        <f t="shared" si="0"/>
        <v>0.08657535234690893</v>
      </c>
      <c r="F8" s="271">
        <f t="shared" si="1"/>
        <v>8.965890733703326</v>
      </c>
      <c r="G8" s="155" t="s">
        <v>82</v>
      </c>
      <c r="I8" s="274">
        <v>5</v>
      </c>
    </row>
    <row r="9" spans="1:9" ht="15">
      <c r="A9" s="270" t="s">
        <v>63</v>
      </c>
      <c r="B9" s="147">
        <f>VLOOKUP(G9,'[1]Sheet1'!$A$203:$C$213,2,FALSE)</f>
        <v>2346</v>
      </c>
      <c r="C9" s="161">
        <f>VLOOKUP(G9,'[1]Sheet1'!$A$203:$C$213,3,FALSE)/100</f>
        <v>0.09619090573619254</v>
      </c>
      <c r="D9" s="22">
        <v>225785</v>
      </c>
      <c r="E9" s="182">
        <f t="shared" si="0"/>
        <v>0.09048012150307966</v>
      </c>
      <c r="F9" s="271">
        <f t="shared" si="1"/>
        <v>10.390415660916359</v>
      </c>
      <c r="G9" s="155" t="s">
        <v>83</v>
      </c>
      <c r="I9" s="274">
        <v>6</v>
      </c>
    </row>
    <row r="10" spans="1:9" ht="15">
      <c r="A10" s="270" t="s">
        <v>64</v>
      </c>
      <c r="B10" s="147">
        <f>VLOOKUP(G10,'[1]Sheet1'!$A$203:$C$213,2,FALSE)</f>
        <v>3265</v>
      </c>
      <c r="C10" s="161">
        <f>VLOOKUP(G10,'[1]Sheet1'!$A$203:$C$213,3,FALSE)/100</f>
        <v>0.13387182746320062</v>
      </c>
      <c r="D10" s="22">
        <v>290547</v>
      </c>
      <c r="E10" s="182">
        <f t="shared" si="0"/>
        <v>0.11643257019888516</v>
      </c>
      <c r="F10" s="271">
        <f t="shared" si="1"/>
        <v>11.237424581909295</v>
      </c>
      <c r="G10" s="155" t="s">
        <v>84</v>
      </c>
      <c r="I10" s="274">
        <v>7</v>
      </c>
    </row>
    <row r="11" spans="1:9" ht="15">
      <c r="A11" s="270" t="s">
        <v>65</v>
      </c>
      <c r="B11" s="147">
        <f>VLOOKUP(G11,'[1]Sheet1'!$A$203:$C$213,2,FALSE)</f>
        <v>2515</v>
      </c>
      <c r="C11" s="161">
        <f>VLOOKUP(G11,'[1]Sheet1'!$A$203:$C$213,3,FALSE)/100</f>
        <v>0.10312025913321579</v>
      </c>
      <c r="D11" s="22">
        <v>210840</v>
      </c>
      <c r="E11" s="182">
        <f t="shared" si="0"/>
        <v>0.08449112570679768</v>
      </c>
      <c r="F11" s="271">
        <f t="shared" si="1"/>
        <v>11.928476569910833</v>
      </c>
      <c r="G11" s="155" t="s">
        <v>85</v>
      </c>
      <c r="I11" s="274">
        <v>8</v>
      </c>
    </row>
    <row r="12" spans="1:9" ht="15">
      <c r="A12" s="270" t="s">
        <v>66</v>
      </c>
      <c r="B12" s="147">
        <f>VLOOKUP(G12,'[1]Sheet1'!$A$203:$C$213,2,FALSE)</f>
        <v>8498</v>
      </c>
      <c r="C12" s="161">
        <f>VLOOKUP(G12,'[1]Sheet1'!$A$203:$C$213,3,FALSE)/100</f>
        <v>0.3484357702242814</v>
      </c>
      <c r="D12" s="22">
        <v>607800</v>
      </c>
      <c r="E12" s="182">
        <f t="shared" si="0"/>
        <v>0.24356718935966434</v>
      </c>
      <c r="F12" s="271">
        <f t="shared" si="1"/>
        <v>13.981572885817704</v>
      </c>
      <c r="G12" s="155" t="s">
        <v>86</v>
      </c>
      <c r="I12" s="274">
        <v>9</v>
      </c>
    </row>
    <row r="13" spans="1:9" ht="15.75" thickBot="1">
      <c r="A13" s="281" t="s">
        <v>34</v>
      </c>
      <c r="B13" s="292">
        <f>VLOOKUP(G13,'[1]Sheet1'!$A$203:$C$213,2,FALSE)</f>
        <v>230</v>
      </c>
      <c r="C13" s="293">
        <f>VLOOKUP(G13,'[1]Sheet1'!$A$203:$C$213,3,FALSE)/100</f>
        <v>0.009430480954528682</v>
      </c>
      <c r="D13" s="27"/>
      <c r="E13" s="282"/>
      <c r="F13" s="283"/>
      <c r="G13" s="284" t="s">
        <v>99</v>
      </c>
      <c r="I13" s="274"/>
    </row>
    <row r="14" spans="1:9" ht="15.75" thickBot="1">
      <c r="A14" s="112" t="s">
        <v>35</v>
      </c>
      <c r="B14" s="36">
        <f>VLOOKUP(G14,'[1]Sheet1'!$A$203:$C$213,2,FALSE)</f>
        <v>24389</v>
      </c>
      <c r="C14" s="33">
        <f>VLOOKUP(G14,'[1]Sheet1'!$A$203:$C$213,3,FALSE)/100</f>
        <v>1</v>
      </c>
      <c r="D14" s="32">
        <f>SUM(D4:D12)</f>
        <v>2495410</v>
      </c>
      <c r="E14" s="35">
        <f>SUM(E4:E12)</f>
        <v>1</v>
      </c>
      <c r="F14" s="148">
        <f t="shared" si="1"/>
        <v>9.77354422720114</v>
      </c>
      <c r="G14" s="155" t="s">
        <v>44</v>
      </c>
      <c r="I14" s="274" t="s">
        <v>44</v>
      </c>
    </row>
    <row r="15" spans="1:6" ht="15">
      <c r="A15" s="7"/>
      <c r="B15" s="272"/>
      <c r="C15" s="260"/>
      <c r="D15" s="272"/>
      <c r="E15" s="260"/>
      <c r="F15" s="273"/>
    </row>
    <row r="16" spans="1:6" ht="15">
      <c r="A16" s="149" t="s">
        <v>41</v>
      </c>
      <c r="B16" s="57"/>
      <c r="C16" s="57"/>
      <c r="D16" s="280"/>
      <c r="E16" s="57"/>
      <c r="F16" s="57"/>
    </row>
    <row r="17" spans="1:6" ht="15">
      <c r="A17" s="418" t="s">
        <v>131</v>
      </c>
      <c r="B17" s="366"/>
      <c r="C17" s="366"/>
      <c r="D17" s="366"/>
      <c r="E17" s="366"/>
      <c r="F17" s="366"/>
    </row>
    <row r="18" spans="1:6" ht="15">
      <c r="A18" s="418" t="s">
        <v>132</v>
      </c>
      <c r="B18" s="366"/>
      <c r="C18" s="366"/>
      <c r="D18" s="366"/>
      <c r="E18" s="366"/>
      <c r="F18" s="366"/>
    </row>
    <row r="19" spans="1:6" ht="15">
      <c r="A19" s="56"/>
      <c r="B19" s="56"/>
      <c r="C19" s="56"/>
      <c r="D19" s="56"/>
      <c r="E19" s="56"/>
      <c r="F19" s="56"/>
    </row>
    <row r="22" spans="2:6" ht="15">
      <c r="B22" s="155" t="s">
        <v>44</v>
      </c>
      <c r="F22" s="155" t="s">
        <v>44</v>
      </c>
    </row>
    <row r="23" spans="1:9" ht="15">
      <c r="A23" s="155" t="s">
        <v>44</v>
      </c>
      <c r="B23" s="155">
        <v>10957</v>
      </c>
      <c r="C23" s="294">
        <v>1</v>
      </c>
      <c r="E23" s="155" t="s">
        <v>44</v>
      </c>
      <c r="F23" s="155">
        <v>2484453</v>
      </c>
      <c r="G23" s="294">
        <v>1</v>
      </c>
      <c r="I23" s="155">
        <f>F23+B23</f>
        <v>2495410</v>
      </c>
    </row>
    <row r="24" spans="1:9" ht="15">
      <c r="A24" s="155">
        <v>1</v>
      </c>
      <c r="B24" s="155">
        <v>1634</v>
      </c>
      <c r="C24" s="294">
        <v>0.149</v>
      </c>
      <c r="D24" s="288"/>
      <c r="E24" s="289">
        <v>1</v>
      </c>
      <c r="F24" s="290">
        <v>249747</v>
      </c>
      <c r="G24" s="294">
        <v>0.101</v>
      </c>
      <c r="I24" s="155">
        <f aca="true" t="shared" si="2" ref="I24:I32">F24+B24</f>
        <v>251381</v>
      </c>
    </row>
    <row r="25" spans="1:9" ht="15">
      <c r="A25" s="155">
        <v>2</v>
      </c>
      <c r="B25" s="155">
        <v>1239</v>
      </c>
      <c r="C25" s="294">
        <v>0.113</v>
      </c>
      <c r="D25" s="284"/>
      <c r="E25" s="289">
        <v>2</v>
      </c>
      <c r="F25" s="290">
        <v>170874</v>
      </c>
      <c r="G25" s="294">
        <v>0.069</v>
      </c>
      <c r="I25" s="155">
        <f t="shared" si="2"/>
        <v>172113</v>
      </c>
    </row>
    <row r="26" spans="1:9" ht="15">
      <c r="A26" s="155">
        <v>3</v>
      </c>
      <c r="B26" s="155">
        <v>1270</v>
      </c>
      <c r="C26" s="294">
        <v>0.116</v>
      </c>
      <c r="D26" s="284"/>
      <c r="E26" s="289">
        <v>3</v>
      </c>
      <c r="F26" s="290">
        <v>204349</v>
      </c>
      <c r="G26" s="294">
        <v>0.082</v>
      </c>
      <c r="I26" s="155">
        <f t="shared" si="2"/>
        <v>205619</v>
      </c>
    </row>
    <row r="27" spans="1:9" ht="15">
      <c r="A27" s="155">
        <v>4</v>
      </c>
      <c r="B27" s="155">
        <v>1619</v>
      </c>
      <c r="C27" s="294">
        <v>0.148</v>
      </c>
      <c r="D27" s="284"/>
      <c r="E27" s="289">
        <v>4</v>
      </c>
      <c r="F27" s="290">
        <v>313665</v>
      </c>
      <c r="G27" s="294">
        <v>0.126</v>
      </c>
      <c r="I27" s="155">
        <f t="shared" si="2"/>
        <v>315284</v>
      </c>
    </row>
    <row r="28" spans="1:9" ht="15">
      <c r="A28" s="155">
        <v>5</v>
      </c>
      <c r="B28" s="155">
        <v>1100</v>
      </c>
      <c r="C28" s="294">
        <v>0.1</v>
      </c>
      <c r="D28" s="284"/>
      <c r="E28" s="289">
        <v>5</v>
      </c>
      <c r="F28" s="290">
        <v>214941</v>
      </c>
      <c r="G28" s="294">
        <v>0.087</v>
      </c>
      <c r="I28" s="155">
        <f t="shared" si="2"/>
        <v>216041</v>
      </c>
    </row>
    <row r="29" spans="1:9" ht="15">
      <c r="A29" s="155">
        <v>6</v>
      </c>
      <c r="B29" s="155">
        <v>1138</v>
      </c>
      <c r="C29" s="294">
        <v>0.104</v>
      </c>
      <c r="D29" s="284"/>
      <c r="E29" s="289">
        <v>6</v>
      </c>
      <c r="F29" s="290">
        <v>224647</v>
      </c>
      <c r="G29" s="294">
        <v>0.09</v>
      </c>
      <c r="I29" s="155">
        <f t="shared" si="2"/>
        <v>225785</v>
      </c>
    </row>
    <row r="30" spans="1:9" ht="15">
      <c r="A30" s="155">
        <v>7</v>
      </c>
      <c r="B30" s="155">
        <v>1064</v>
      </c>
      <c r="C30" s="294">
        <v>0.097</v>
      </c>
      <c r="D30" s="284"/>
      <c r="E30" s="289">
        <v>7</v>
      </c>
      <c r="F30" s="290">
        <v>289483</v>
      </c>
      <c r="G30" s="294">
        <v>0.117</v>
      </c>
      <c r="I30" s="155">
        <f t="shared" si="2"/>
        <v>290547</v>
      </c>
    </row>
    <row r="31" spans="1:9" ht="15">
      <c r="A31" s="155">
        <v>8</v>
      </c>
      <c r="B31" s="155">
        <v>1134</v>
      </c>
      <c r="C31" s="294">
        <v>0.104</v>
      </c>
      <c r="D31" s="284"/>
      <c r="E31" s="289">
        <v>8</v>
      </c>
      <c r="F31" s="290">
        <v>209706</v>
      </c>
      <c r="G31" s="294">
        <v>0.084</v>
      </c>
      <c r="I31" s="155">
        <f t="shared" si="2"/>
        <v>210840</v>
      </c>
    </row>
    <row r="32" spans="1:9" ht="15">
      <c r="A32" s="155">
        <v>9</v>
      </c>
      <c r="B32" s="155">
        <v>758</v>
      </c>
      <c r="C32" s="294">
        <v>0.069</v>
      </c>
      <c r="D32" s="284"/>
      <c r="E32" s="289">
        <v>9</v>
      </c>
      <c r="F32" s="290">
        <v>607042</v>
      </c>
      <c r="G32" s="294">
        <v>0.244</v>
      </c>
      <c r="I32" s="155">
        <f t="shared" si="2"/>
        <v>607800</v>
      </c>
    </row>
    <row r="33" spans="4:6" ht="15">
      <c r="D33" s="284"/>
      <c r="E33" s="289"/>
      <c r="F33" s="290"/>
    </row>
    <row r="34" spans="4:6" ht="15">
      <c r="D34" s="288"/>
      <c r="E34" s="288"/>
      <c r="F34" s="288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4"/>
  <sheetViews>
    <sheetView tabSelected="1" zoomScalePageLayoutView="0" workbookViewId="0" topLeftCell="A1">
      <selection activeCell="B4" sqref="B4:F14"/>
    </sheetView>
  </sheetViews>
  <sheetFormatPr defaultColWidth="11.421875" defaultRowHeight="15"/>
  <cols>
    <col min="1" max="1" width="25.7109375" style="155" customWidth="1"/>
    <col min="2" max="6" width="16.7109375" style="155" customWidth="1"/>
    <col min="7" max="16384" width="11.421875" style="155" customWidth="1"/>
  </cols>
  <sheetData>
    <row r="1" spans="1:6" ht="49.5" customHeight="1" thickBot="1" thickTop="1">
      <c r="A1" s="321" t="s">
        <v>130</v>
      </c>
      <c r="B1" s="322"/>
      <c r="C1" s="322"/>
      <c r="D1" s="322"/>
      <c r="E1" s="322"/>
      <c r="F1" s="323"/>
    </row>
    <row r="2" spans="1:6" ht="49.5" customHeight="1" thickTop="1">
      <c r="A2" s="311" t="s">
        <v>57</v>
      </c>
      <c r="B2" s="422" t="s">
        <v>74</v>
      </c>
      <c r="C2" s="423"/>
      <c r="D2" s="422" t="s">
        <v>72</v>
      </c>
      <c r="E2" s="423"/>
      <c r="F2" s="376" t="s">
        <v>73</v>
      </c>
    </row>
    <row r="3" spans="1:14" ht="49.5" customHeight="1" thickBot="1">
      <c r="A3" s="419"/>
      <c r="B3" s="115" t="s">
        <v>19</v>
      </c>
      <c r="C3" s="116" t="s">
        <v>20</v>
      </c>
      <c r="D3" s="108" t="s">
        <v>19</v>
      </c>
      <c r="E3" s="114" t="s">
        <v>20</v>
      </c>
      <c r="F3" s="345"/>
      <c r="L3" s="288"/>
      <c r="M3" s="289"/>
      <c r="N3" s="290"/>
    </row>
    <row r="4" spans="1:17" ht="15">
      <c r="A4" s="268" t="s">
        <v>58</v>
      </c>
      <c r="B4" s="146">
        <v>124</v>
      </c>
      <c r="C4" s="252">
        <f>B4/$B$14</f>
        <v>0.04484629294755877</v>
      </c>
      <c r="D4" s="117">
        <v>251381</v>
      </c>
      <c r="E4" s="250">
        <v>0.10073735378154292</v>
      </c>
      <c r="F4" s="269">
        <f>B4*1000/D4</f>
        <v>0.4932751480819951</v>
      </c>
      <c r="G4" s="155" t="s">
        <v>78</v>
      </c>
      <c r="J4" s="287"/>
      <c r="L4" s="284"/>
      <c r="M4" s="289"/>
      <c r="N4" s="290"/>
      <c r="Q4" s="278"/>
    </row>
    <row r="5" spans="1:14" ht="15">
      <c r="A5" s="270" t="s">
        <v>59</v>
      </c>
      <c r="B5" s="147">
        <v>127</v>
      </c>
      <c r="C5" s="254">
        <f aca="true" t="shared" si="0" ref="C5:C13">B5/$B$14</f>
        <v>0.04593128390596745</v>
      </c>
      <c r="D5" s="22">
        <v>172113</v>
      </c>
      <c r="E5" s="182">
        <v>0.06897183228407355</v>
      </c>
      <c r="F5" s="271">
        <f aca="true" t="shared" si="1" ref="F5:F14">B5*1000/D5</f>
        <v>0.7378873182153585</v>
      </c>
      <c r="G5" s="155" t="s">
        <v>79</v>
      </c>
      <c r="J5" s="287"/>
      <c r="L5" s="284"/>
      <c r="M5" s="289"/>
      <c r="N5" s="290"/>
    </row>
    <row r="6" spans="1:14" ht="15">
      <c r="A6" s="270" t="s">
        <v>60</v>
      </c>
      <c r="B6" s="147">
        <v>159</v>
      </c>
      <c r="C6" s="254">
        <f t="shared" si="0"/>
        <v>0.057504520795660034</v>
      </c>
      <c r="D6" s="22">
        <v>205619</v>
      </c>
      <c r="E6" s="182">
        <v>0.08239888435166967</v>
      </c>
      <c r="F6" s="271">
        <f t="shared" si="1"/>
        <v>0.7732748432781017</v>
      </c>
      <c r="G6" s="155" t="s">
        <v>80</v>
      </c>
      <c r="J6" s="287"/>
      <c r="L6" s="284"/>
      <c r="M6" s="289"/>
      <c r="N6" s="290"/>
    </row>
    <row r="7" spans="1:14" ht="15">
      <c r="A7" s="270" t="s">
        <v>61</v>
      </c>
      <c r="B7" s="147">
        <v>280</v>
      </c>
      <c r="C7" s="254">
        <f t="shared" si="0"/>
        <v>0.10126582278481013</v>
      </c>
      <c r="D7" s="22">
        <v>315284</v>
      </c>
      <c r="E7" s="182">
        <v>0.1263455704673781</v>
      </c>
      <c r="F7" s="271">
        <f t="shared" si="1"/>
        <v>0.8880881998452189</v>
      </c>
      <c r="G7" s="155" t="s">
        <v>81</v>
      </c>
      <c r="J7" s="287"/>
      <c r="L7" s="284"/>
      <c r="M7" s="289"/>
      <c r="N7" s="290"/>
    </row>
    <row r="8" spans="1:14" ht="15">
      <c r="A8" s="270" t="s">
        <v>62</v>
      </c>
      <c r="B8" s="147">
        <v>220</v>
      </c>
      <c r="C8" s="254">
        <f t="shared" si="0"/>
        <v>0.07956600361663653</v>
      </c>
      <c r="D8" s="22">
        <v>216041</v>
      </c>
      <c r="E8" s="182">
        <v>0.08657535234690893</v>
      </c>
      <c r="F8" s="271">
        <f t="shared" si="1"/>
        <v>1.0183252253044561</v>
      </c>
      <c r="G8" s="155" t="s">
        <v>82</v>
      </c>
      <c r="J8" s="287"/>
      <c r="L8" s="284"/>
      <c r="M8" s="289"/>
      <c r="N8" s="290"/>
    </row>
    <row r="9" spans="1:14" ht="15">
      <c r="A9" s="270" t="s">
        <v>63</v>
      </c>
      <c r="B9" s="147">
        <v>249</v>
      </c>
      <c r="C9" s="254">
        <f t="shared" si="0"/>
        <v>0.09005424954792043</v>
      </c>
      <c r="D9" s="22">
        <v>225785</v>
      </c>
      <c r="E9" s="182">
        <v>0.09048012150307966</v>
      </c>
      <c r="F9" s="271">
        <f t="shared" si="1"/>
        <v>1.1028190535243705</v>
      </c>
      <c r="G9" s="155" t="s">
        <v>83</v>
      </c>
      <c r="J9" s="287"/>
      <c r="L9" s="284"/>
      <c r="M9" s="289"/>
      <c r="N9" s="290"/>
    </row>
    <row r="10" spans="1:14" ht="15">
      <c r="A10" s="270" t="s">
        <v>64</v>
      </c>
      <c r="B10" s="147">
        <v>330</v>
      </c>
      <c r="C10" s="254">
        <f t="shared" si="0"/>
        <v>0.11934900542495479</v>
      </c>
      <c r="D10" s="22">
        <v>290547</v>
      </c>
      <c r="E10" s="182">
        <v>0.11643257019888516</v>
      </c>
      <c r="F10" s="271">
        <f t="shared" si="1"/>
        <v>1.1357887020000206</v>
      </c>
      <c r="G10" s="155" t="s">
        <v>84</v>
      </c>
      <c r="J10" s="287"/>
      <c r="L10" s="284"/>
      <c r="M10" s="289"/>
      <c r="N10" s="290"/>
    </row>
    <row r="11" spans="1:14" ht="15">
      <c r="A11" s="270" t="s">
        <v>65</v>
      </c>
      <c r="B11" s="147">
        <v>222</v>
      </c>
      <c r="C11" s="254">
        <f t="shared" si="0"/>
        <v>0.08028933092224232</v>
      </c>
      <c r="D11" s="22">
        <v>210840</v>
      </c>
      <c r="E11" s="182">
        <v>0.08449112570679768</v>
      </c>
      <c r="F11" s="271">
        <f t="shared" si="1"/>
        <v>1.0529311326124076</v>
      </c>
      <c r="G11" s="155" t="s">
        <v>85</v>
      </c>
      <c r="J11" s="287"/>
      <c r="L11" s="284"/>
      <c r="M11" s="289"/>
      <c r="N11" s="290"/>
    </row>
    <row r="12" spans="1:10" ht="15">
      <c r="A12" s="270" t="s">
        <v>66</v>
      </c>
      <c r="B12" s="147">
        <v>830</v>
      </c>
      <c r="C12" s="254">
        <f t="shared" si="0"/>
        <v>0.30018083182640143</v>
      </c>
      <c r="D12" s="22">
        <v>607800</v>
      </c>
      <c r="E12" s="182">
        <v>0.24356718935966434</v>
      </c>
      <c r="F12" s="271">
        <f t="shared" si="1"/>
        <v>1.3655807831523528</v>
      </c>
      <c r="G12" s="155" t="s">
        <v>86</v>
      </c>
      <c r="J12" s="287"/>
    </row>
    <row r="13" spans="1:12" ht="15.75" thickBot="1">
      <c r="A13" s="281" t="s">
        <v>34</v>
      </c>
      <c r="B13" s="285">
        <v>224</v>
      </c>
      <c r="C13" s="186">
        <f t="shared" si="0"/>
        <v>0.0810126582278481</v>
      </c>
      <c r="D13" s="27"/>
      <c r="E13" s="282"/>
      <c r="F13" s="283"/>
      <c r="G13" s="284" t="s">
        <v>99</v>
      </c>
      <c r="I13" s="274"/>
      <c r="J13" s="287"/>
      <c r="L13" s="286"/>
    </row>
    <row r="14" spans="1:17" ht="15.75" thickBot="1">
      <c r="A14" s="112" t="s">
        <v>35</v>
      </c>
      <c r="B14" s="36">
        <v>2765</v>
      </c>
      <c r="C14" s="33">
        <v>1</v>
      </c>
      <c r="D14" s="32">
        <v>2495410</v>
      </c>
      <c r="E14" s="35">
        <v>1</v>
      </c>
      <c r="F14" s="148">
        <f t="shared" si="1"/>
        <v>1.108034351068562</v>
      </c>
      <c r="G14" s="155" t="s">
        <v>44</v>
      </c>
      <c r="J14" s="287"/>
      <c r="L14" s="286"/>
      <c r="Q14" s="278"/>
    </row>
    <row r="15" spans="1:6" ht="15">
      <c r="A15" s="7"/>
      <c r="B15" s="272"/>
      <c r="C15" s="260"/>
      <c r="D15" s="272"/>
      <c r="E15" s="260"/>
      <c r="F15" s="273"/>
    </row>
    <row r="16" spans="1:6" ht="15">
      <c r="A16" s="149" t="s">
        <v>41</v>
      </c>
      <c r="B16" s="57"/>
      <c r="C16" s="57"/>
      <c r="D16" s="57"/>
      <c r="E16" s="57"/>
      <c r="F16" s="57"/>
    </row>
    <row r="17" spans="1:6" ht="15">
      <c r="A17" s="418" t="s">
        <v>133</v>
      </c>
      <c r="B17" s="418"/>
      <c r="C17" s="418"/>
      <c r="D17" s="418"/>
      <c r="E17" s="418"/>
      <c r="F17" s="418"/>
    </row>
    <row r="18" spans="1:6" ht="15">
      <c r="A18" s="418" t="s">
        <v>132</v>
      </c>
      <c r="B18" s="418"/>
      <c r="C18" s="418"/>
      <c r="D18" s="418"/>
      <c r="E18" s="418"/>
      <c r="F18" s="418"/>
    </row>
    <row r="19" spans="1:6" ht="15">
      <c r="A19" s="150"/>
      <c r="B19" s="150"/>
      <c r="C19" s="150"/>
      <c r="D19" s="150"/>
      <c r="E19" s="150"/>
      <c r="F19" s="150"/>
    </row>
    <row r="20" spans="1:6" ht="15">
      <c r="A20" s="150"/>
      <c r="B20" s="150"/>
      <c r="C20" s="150"/>
      <c r="D20" s="150"/>
      <c r="E20" s="150"/>
      <c r="F20" s="150"/>
    </row>
    <row r="24" ht="15">
      <c r="K24" s="294"/>
    </row>
    <row r="25" ht="15">
      <c r="K25" s="294"/>
    </row>
    <row r="26" spans="10:11" ht="15">
      <c r="J26" s="278"/>
      <c r="K26" s="294"/>
    </row>
    <row r="27" spans="6:11" ht="15">
      <c r="F27" s="278"/>
      <c r="J27" s="278"/>
      <c r="K27" s="294"/>
    </row>
    <row r="28" spans="6:11" ht="15">
      <c r="F28" s="278"/>
      <c r="J28" s="278"/>
      <c r="K28" s="294"/>
    </row>
    <row r="29" spans="6:11" ht="15">
      <c r="F29" s="278"/>
      <c r="J29" s="278"/>
      <c r="K29" s="294"/>
    </row>
    <row r="30" spans="6:11" ht="15">
      <c r="F30" s="278"/>
      <c r="J30" s="278"/>
      <c r="K30" s="294"/>
    </row>
    <row r="31" spans="6:11" ht="15">
      <c r="F31" s="278"/>
      <c r="J31" s="278"/>
      <c r="K31" s="294"/>
    </row>
    <row r="32" spans="6:11" ht="15">
      <c r="F32" s="278"/>
      <c r="J32" s="278"/>
      <c r="K32" s="294"/>
    </row>
    <row r="33" spans="6:11" ht="15">
      <c r="F33" s="278"/>
      <c r="J33" s="278"/>
      <c r="K33" s="294"/>
    </row>
    <row r="34" spans="4:11" ht="15">
      <c r="D34" s="278"/>
      <c r="F34" s="278"/>
      <c r="H34" s="278"/>
      <c r="J34" s="278"/>
      <c r="K34" s="294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2"/>
  <sheetViews>
    <sheetView zoomScale="90" zoomScaleNormal="90" zoomScalePageLayoutView="0" workbookViewId="0" topLeftCell="A1">
      <selection activeCell="N6" sqref="N6:P20"/>
    </sheetView>
  </sheetViews>
  <sheetFormatPr defaultColWidth="11.421875" defaultRowHeight="15"/>
  <cols>
    <col min="1" max="1" width="30.7109375" style="155" customWidth="1"/>
    <col min="2" max="16" width="14.421875" style="155" customWidth="1"/>
    <col min="17" max="16384" width="11.421875" style="155" customWidth="1"/>
  </cols>
  <sheetData>
    <row r="1" spans="1:16" ht="24.75" customHeight="1" thickBot="1" thickTop="1">
      <c r="A1" s="300" t="s">
        <v>75</v>
      </c>
      <c r="B1" s="301"/>
      <c r="C1" s="301"/>
      <c r="D1" s="301"/>
      <c r="E1" s="301"/>
      <c r="F1" s="301"/>
      <c r="G1" s="302"/>
      <c r="H1" s="302"/>
      <c r="I1" s="302"/>
      <c r="J1" s="302"/>
      <c r="K1" s="302"/>
      <c r="L1" s="302"/>
      <c r="M1" s="302"/>
      <c r="N1" s="302"/>
      <c r="O1" s="302"/>
      <c r="P1" s="303"/>
    </row>
    <row r="2" spans="1:16" ht="24.75" customHeight="1" thickBot="1" thickTop="1">
      <c r="A2" s="300" t="s">
        <v>115</v>
      </c>
      <c r="B2" s="301"/>
      <c r="C2" s="301"/>
      <c r="D2" s="301"/>
      <c r="E2" s="301"/>
      <c r="F2" s="301"/>
      <c r="G2" s="302"/>
      <c r="H2" s="302"/>
      <c r="I2" s="302"/>
      <c r="J2" s="302"/>
      <c r="K2" s="302"/>
      <c r="L2" s="302"/>
      <c r="M2" s="302"/>
      <c r="N2" s="302"/>
      <c r="O2" s="302"/>
      <c r="P2" s="303"/>
    </row>
    <row r="3" spans="1:16" ht="19.5" customHeight="1" thickBot="1" thickTop="1">
      <c r="A3" s="304" t="s">
        <v>17</v>
      </c>
      <c r="B3" s="307" t="s">
        <v>18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  <c r="P3" s="310" t="s">
        <v>116</v>
      </c>
    </row>
    <row r="4" spans="1:16" ht="19.5" customHeight="1">
      <c r="A4" s="305"/>
      <c r="B4" s="312">
        <v>2012</v>
      </c>
      <c r="C4" s="296"/>
      <c r="D4" s="297">
        <v>2013</v>
      </c>
      <c r="E4" s="298"/>
      <c r="F4" s="295">
        <v>2014</v>
      </c>
      <c r="G4" s="299"/>
      <c r="H4" s="312">
        <v>2015</v>
      </c>
      <c r="I4" s="299"/>
      <c r="J4" s="295">
        <v>2016</v>
      </c>
      <c r="K4" s="296"/>
      <c r="L4" s="295">
        <v>2017</v>
      </c>
      <c r="M4" s="296"/>
      <c r="N4" s="295">
        <v>2018</v>
      </c>
      <c r="O4" s="296"/>
      <c r="P4" s="311"/>
    </row>
    <row r="5" spans="1:16" ht="19.5" customHeight="1" thickBot="1">
      <c r="A5" s="306"/>
      <c r="B5" s="10" t="s">
        <v>19</v>
      </c>
      <c r="C5" s="9" t="s">
        <v>20</v>
      </c>
      <c r="D5" s="8" t="s">
        <v>19</v>
      </c>
      <c r="E5" s="12" t="s">
        <v>20</v>
      </c>
      <c r="F5" s="10" t="s">
        <v>19</v>
      </c>
      <c r="G5" s="9" t="s">
        <v>20</v>
      </c>
      <c r="H5" s="8" t="s">
        <v>19</v>
      </c>
      <c r="I5" s="9" t="s">
        <v>20</v>
      </c>
      <c r="J5" s="10" t="s">
        <v>19</v>
      </c>
      <c r="K5" s="11" t="s">
        <v>20</v>
      </c>
      <c r="L5" s="10" t="s">
        <v>19</v>
      </c>
      <c r="M5" s="11" t="s">
        <v>20</v>
      </c>
      <c r="N5" s="10" t="s">
        <v>19</v>
      </c>
      <c r="O5" s="11" t="s">
        <v>20</v>
      </c>
      <c r="P5" s="311"/>
    </row>
    <row r="6" spans="1:17" ht="24.75" customHeight="1" thickBot="1">
      <c r="A6" s="38" t="s">
        <v>21</v>
      </c>
      <c r="B6" s="16">
        <v>5719</v>
      </c>
      <c r="C6" s="17">
        <v>0.259801026666061</v>
      </c>
      <c r="D6" s="16">
        <v>6260</v>
      </c>
      <c r="E6" s="18">
        <v>0.2631025931996806</v>
      </c>
      <c r="F6" s="16">
        <v>5247</v>
      </c>
      <c r="G6" s="17">
        <v>0.25384615384615383</v>
      </c>
      <c r="H6" s="151">
        <v>5167</v>
      </c>
      <c r="I6" s="13">
        <v>0.24874831503947623</v>
      </c>
      <c r="J6" s="16">
        <v>5491</v>
      </c>
      <c r="K6" s="275">
        <v>0.24571530854253368</v>
      </c>
      <c r="L6" s="16">
        <v>6064</v>
      </c>
      <c r="M6" s="275">
        <v>0.24623380842165105</v>
      </c>
      <c r="N6" s="16">
        <f>VLOOKUP(Q6,'[1]Sheet1'!$A$3:$C$15,2,FALSE)</f>
        <v>5887</v>
      </c>
      <c r="O6" s="275">
        <f>VLOOKUP(Q6,'[1]Sheet1'!$A$3:$C$15,3,FALSE)/100</f>
        <v>0.24137931034482757</v>
      </c>
      <c r="P6" s="19">
        <f>(N6-L6)/L6</f>
        <v>-0.029188654353562004</v>
      </c>
      <c r="Q6" s="276" t="s">
        <v>87</v>
      </c>
    </row>
    <row r="7" spans="1:17" ht="15">
      <c r="A7" s="174" t="s">
        <v>22</v>
      </c>
      <c r="B7" s="21">
        <v>4468</v>
      </c>
      <c r="C7" s="157">
        <v>0.20297097169854178</v>
      </c>
      <c r="D7" s="20">
        <v>4664</v>
      </c>
      <c r="E7" s="158">
        <v>0.19602404068423485</v>
      </c>
      <c r="F7" s="21">
        <v>4383</v>
      </c>
      <c r="G7" s="159">
        <v>0.2120464441219158</v>
      </c>
      <c r="H7" s="152">
        <v>4241</v>
      </c>
      <c r="I7" s="156">
        <v>0.2041690737531292</v>
      </c>
      <c r="J7" s="21">
        <v>4689</v>
      </c>
      <c r="K7" s="156">
        <v>0.20982682239226744</v>
      </c>
      <c r="L7" s="21">
        <v>5315</v>
      </c>
      <c r="M7" s="156">
        <v>0.21582003492102164</v>
      </c>
      <c r="N7" s="21">
        <f>VLOOKUP(Q7,'[1]Sheet1'!$A$3:$C$15,2,FALSE)</f>
        <v>5469</v>
      </c>
      <c r="O7" s="156">
        <f>VLOOKUP(Q7,'[1]Sheet1'!$A$3:$C$15,3,FALSE)/100</f>
        <v>0.22424043626224932</v>
      </c>
      <c r="P7" s="160">
        <f aca="true" t="shared" si="0" ref="P7:P20">(N7-L7)/L7</f>
        <v>0.028974600188146755</v>
      </c>
      <c r="Q7" s="276" t="s">
        <v>88</v>
      </c>
    </row>
    <row r="8" spans="1:17" ht="15">
      <c r="A8" s="175" t="s">
        <v>23</v>
      </c>
      <c r="B8" s="23">
        <v>1287</v>
      </c>
      <c r="C8" s="162">
        <v>0.058465452232771546</v>
      </c>
      <c r="D8" s="22">
        <v>1269</v>
      </c>
      <c r="E8" s="163">
        <v>0.05333501450006305</v>
      </c>
      <c r="F8" s="23">
        <v>1178</v>
      </c>
      <c r="G8" s="164">
        <v>0.05699080793420416</v>
      </c>
      <c r="H8" s="153">
        <v>1211</v>
      </c>
      <c r="I8" s="161">
        <v>0.05829963412285769</v>
      </c>
      <c r="J8" s="23">
        <v>1374</v>
      </c>
      <c r="K8" s="161">
        <v>0.06148476305544368</v>
      </c>
      <c r="L8" s="23">
        <v>1436</v>
      </c>
      <c r="M8" s="161">
        <v>0.05830998497583952</v>
      </c>
      <c r="N8" s="23">
        <f>VLOOKUP(Q8,'[1]Sheet1'!$A$3:$C$15,2,FALSE)</f>
        <v>1560</v>
      </c>
      <c r="O8" s="161">
        <f>VLOOKUP(Q8,'[1]Sheet1'!$A$3:$C$15,3,FALSE)/100</f>
        <v>0.06396326212636845</v>
      </c>
      <c r="P8" s="165">
        <f t="shared" si="0"/>
        <v>0.08635097493036212</v>
      </c>
      <c r="Q8" s="276" t="s">
        <v>89</v>
      </c>
    </row>
    <row r="9" spans="1:17" ht="15">
      <c r="A9" s="175" t="s">
        <v>24</v>
      </c>
      <c r="B9" s="23">
        <v>2291</v>
      </c>
      <c r="C9" s="162">
        <v>0.1040748648525871</v>
      </c>
      <c r="D9" s="22">
        <v>2611</v>
      </c>
      <c r="E9" s="163">
        <v>0.1097381582818476</v>
      </c>
      <c r="F9" s="23">
        <v>2184</v>
      </c>
      <c r="G9" s="164">
        <v>0.10566037735849057</v>
      </c>
      <c r="H9" s="153">
        <v>2389</v>
      </c>
      <c r="I9" s="161">
        <v>0.1150105911804352</v>
      </c>
      <c r="J9" s="23">
        <v>2505</v>
      </c>
      <c r="K9" s="161">
        <v>0.11209558329977178</v>
      </c>
      <c r="L9" s="23">
        <v>2737</v>
      </c>
      <c r="M9" s="161">
        <v>0.11113818167052422</v>
      </c>
      <c r="N9" s="23">
        <f>VLOOKUP(Q9,'[1]Sheet1'!$A$3:$C$15,2,FALSE)</f>
        <v>2688</v>
      </c>
      <c r="O9" s="161">
        <f>VLOOKUP(Q9,'[1]Sheet1'!$A$3:$C$15,3,FALSE)/100</f>
        <v>0.11021362089466563</v>
      </c>
      <c r="P9" s="165">
        <f t="shared" si="0"/>
        <v>-0.017902813299232736</v>
      </c>
      <c r="Q9" s="276" t="s">
        <v>90</v>
      </c>
    </row>
    <row r="10" spans="1:17" ht="15">
      <c r="A10" s="175" t="s">
        <v>25</v>
      </c>
      <c r="B10" s="23">
        <v>2350</v>
      </c>
      <c r="C10" s="162">
        <v>0.10675509925952846</v>
      </c>
      <c r="D10" s="22">
        <v>2416</v>
      </c>
      <c r="E10" s="163">
        <v>0.1015424704745093</v>
      </c>
      <c r="F10" s="23">
        <v>2294</v>
      </c>
      <c r="G10" s="164">
        <v>0.11098209966134494</v>
      </c>
      <c r="H10" s="153">
        <v>2287</v>
      </c>
      <c r="I10" s="161">
        <v>0.1101001347968419</v>
      </c>
      <c r="J10" s="23">
        <v>2376</v>
      </c>
      <c r="K10" s="161">
        <v>0.10632299637535239</v>
      </c>
      <c r="L10" s="23">
        <v>2724</v>
      </c>
      <c r="M10" s="161">
        <v>0.11061030576196858</v>
      </c>
      <c r="N10" s="23">
        <f>VLOOKUP(Q10,'[1]Sheet1'!$A$3:$C$15,2,FALSE)</f>
        <v>2599</v>
      </c>
      <c r="O10" s="161">
        <f>VLOOKUP(Q10,'[1]Sheet1'!$A$3:$C$15,3,FALSE)/100</f>
        <v>0.1065644347861741</v>
      </c>
      <c r="P10" s="165">
        <f t="shared" si="0"/>
        <v>-0.04588839941262849</v>
      </c>
      <c r="Q10" s="276" t="s">
        <v>91</v>
      </c>
    </row>
    <row r="11" spans="1:17" ht="15.75" thickBot="1">
      <c r="A11" s="176" t="s">
        <v>26</v>
      </c>
      <c r="B11" s="25">
        <v>2327</v>
      </c>
      <c r="C11" s="167">
        <v>0.10571026211783946</v>
      </c>
      <c r="D11" s="24">
        <v>2640</v>
      </c>
      <c r="E11" s="168">
        <v>0.11095700416088766</v>
      </c>
      <c r="F11" s="25">
        <v>2001</v>
      </c>
      <c r="G11" s="164">
        <v>0.09680696661828737</v>
      </c>
      <c r="H11" s="110">
        <v>2266</v>
      </c>
      <c r="I11" s="166">
        <v>0.1090891584825727</v>
      </c>
      <c r="J11" s="25">
        <v>2395</v>
      </c>
      <c r="K11" s="166">
        <v>0.10717322235646844</v>
      </c>
      <c r="L11" s="25">
        <v>2856</v>
      </c>
      <c r="M11" s="166">
        <v>0.1159702765257644</v>
      </c>
      <c r="N11" s="25">
        <f>VLOOKUP(Q11,'[1]Sheet1'!$A$3:$C$15,2,FALSE)</f>
        <v>2659</v>
      </c>
      <c r="O11" s="166">
        <f>VLOOKUP(Q11,'[1]Sheet1'!$A$3:$C$15,3,FALSE)/100</f>
        <v>0.10902456025257289</v>
      </c>
      <c r="P11" s="169">
        <f t="shared" si="0"/>
        <v>-0.06897759103641457</v>
      </c>
      <c r="Q11" s="276" t="s">
        <v>92</v>
      </c>
    </row>
    <row r="12" spans="1:17" ht="24.75" customHeight="1" thickBot="1">
      <c r="A12" s="38" t="s">
        <v>27</v>
      </c>
      <c r="B12" s="16">
        <v>12723</v>
      </c>
      <c r="C12" s="17">
        <v>0.5779766501612683</v>
      </c>
      <c r="D12" s="16">
        <v>13600</v>
      </c>
      <c r="E12" s="18">
        <v>0.5715966881015425</v>
      </c>
      <c r="F12" s="16">
        <v>12040</v>
      </c>
      <c r="G12" s="17">
        <v>0.5824866956942428</v>
      </c>
      <c r="H12" s="151">
        <v>12394</v>
      </c>
      <c r="I12" s="13">
        <v>0.5966685923358367</v>
      </c>
      <c r="J12" s="16">
        <v>13339</v>
      </c>
      <c r="K12" s="13">
        <v>0.5969033874793037</v>
      </c>
      <c r="L12" s="16">
        <v>15068</v>
      </c>
      <c r="M12" s="13">
        <v>0.6118487838551183</v>
      </c>
      <c r="N12" s="16">
        <f>SUM(N7:N11)</f>
        <v>14975</v>
      </c>
      <c r="O12" s="13">
        <f>SUM(O7:O11)</f>
        <v>0.6140063143220303</v>
      </c>
      <c r="P12" s="19">
        <f t="shared" si="0"/>
        <v>-0.006172020175205734</v>
      </c>
      <c r="Q12" s="276"/>
    </row>
    <row r="13" spans="1:17" ht="15">
      <c r="A13" s="177" t="s">
        <v>28</v>
      </c>
      <c r="B13" s="25">
        <v>436</v>
      </c>
      <c r="C13" s="167">
        <v>0.019806477990278473</v>
      </c>
      <c r="D13" s="27">
        <v>487</v>
      </c>
      <c r="E13" s="158">
        <v>0.02046820493422435</v>
      </c>
      <c r="F13" s="28">
        <v>416</v>
      </c>
      <c r="G13" s="159">
        <v>0.02012578616352201</v>
      </c>
      <c r="H13" s="110">
        <v>397</v>
      </c>
      <c r="I13" s="166">
        <v>0.019112266512613132</v>
      </c>
      <c r="J13" s="25">
        <v>406</v>
      </c>
      <c r="K13" s="166">
        <v>0.01816798675437419</v>
      </c>
      <c r="L13" s="25">
        <v>409</v>
      </c>
      <c r="M13" s="166">
        <v>0.01660778819994315</v>
      </c>
      <c r="N13" s="25">
        <f>VLOOKUP(Q13,'[1]Sheet1'!$A$3:$C$15,2,FALSE)</f>
        <v>403</v>
      </c>
      <c r="O13" s="166">
        <f>VLOOKUP(Q13,'[1]Sheet1'!$A$3:$C$15,3,FALSE)/100</f>
        <v>0.01652384271597852</v>
      </c>
      <c r="P13" s="160">
        <f t="shared" si="0"/>
        <v>-0.014669926650366748</v>
      </c>
      <c r="Q13" s="276" t="s">
        <v>93</v>
      </c>
    </row>
    <row r="14" spans="1:17" ht="15">
      <c r="A14" s="175" t="s">
        <v>29</v>
      </c>
      <c r="B14" s="23">
        <v>1083</v>
      </c>
      <c r="C14" s="162">
        <v>0.04919820106300822</v>
      </c>
      <c r="D14" s="22">
        <v>1184</v>
      </c>
      <c r="E14" s="163">
        <v>0.0497625351994284</v>
      </c>
      <c r="F14" s="23">
        <v>986</v>
      </c>
      <c r="G14" s="164">
        <v>0.047701983551040154</v>
      </c>
      <c r="H14" s="153">
        <v>871</v>
      </c>
      <c r="I14" s="161">
        <v>0.0419314461775467</v>
      </c>
      <c r="J14" s="23">
        <v>967</v>
      </c>
      <c r="K14" s="161">
        <v>0.043272027565221284</v>
      </c>
      <c r="L14" s="23">
        <v>959</v>
      </c>
      <c r="M14" s="161">
        <v>0.03894099971575913</v>
      </c>
      <c r="N14" s="23">
        <f>VLOOKUP(Q14,'[1]Sheet1'!$A$3:$C$15,2,FALSE)</f>
        <v>977</v>
      </c>
      <c r="O14" s="161">
        <f>VLOOKUP(Q14,'[1]Sheet1'!$A$3:$C$15,3,FALSE)/100</f>
        <v>0.04005904301119357</v>
      </c>
      <c r="P14" s="165">
        <f t="shared" si="0"/>
        <v>0.018769551616266946</v>
      </c>
      <c r="Q14" s="276" t="s">
        <v>94</v>
      </c>
    </row>
    <row r="15" spans="1:17" ht="15">
      <c r="A15" s="175" t="s">
        <v>30</v>
      </c>
      <c r="B15" s="23">
        <v>914</v>
      </c>
      <c r="C15" s="162">
        <v>0.041520919456684686</v>
      </c>
      <c r="D15" s="22">
        <v>993</v>
      </c>
      <c r="E15" s="163">
        <v>0.04173496406506115</v>
      </c>
      <c r="F15" s="23">
        <v>826</v>
      </c>
      <c r="G15" s="164">
        <v>0.03996129656507015</v>
      </c>
      <c r="H15" s="153">
        <v>885</v>
      </c>
      <c r="I15" s="161">
        <v>0.0426054303870595</v>
      </c>
      <c r="J15" s="23">
        <v>921</v>
      </c>
      <c r="K15" s="161">
        <v>0.04121358571620352</v>
      </c>
      <c r="L15" s="23">
        <v>1002</v>
      </c>
      <c r="M15" s="161">
        <v>0.04068705079790473</v>
      </c>
      <c r="N15" s="23">
        <f>VLOOKUP(Q15,'[1]Sheet1'!$A$3:$C$15,2,FALSE)</f>
        <v>967</v>
      </c>
      <c r="O15" s="161">
        <f>VLOOKUP(Q15,'[1]Sheet1'!$A$3:$C$15,3,FALSE)/100</f>
        <v>0.039649022100127114</v>
      </c>
      <c r="P15" s="165">
        <f t="shared" si="0"/>
        <v>-0.03493013972055888</v>
      </c>
      <c r="Q15" s="276" t="s">
        <v>95</v>
      </c>
    </row>
    <row r="16" spans="1:17" ht="15">
      <c r="A16" s="175" t="s">
        <v>31</v>
      </c>
      <c r="B16" s="23">
        <v>167</v>
      </c>
      <c r="C16" s="162">
        <v>0.007586426202698405</v>
      </c>
      <c r="D16" s="22">
        <v>174</v>
      </c>
      <c r="E16" s="163">
        <v>0.007313075274240323</v>
      </c>
      <c r="F16" s="23">
        <v>132</v>
      </c>
      <c r="G16" s="164">
        <v>0.006386066763425254</v>
      </c>
      <c r="H16" s="153">
        <v>152</v>
      </c>
      <c r="I16" s="161">
        <v>0.007317542846139034</v>
      </c>
      <c r="J16" s="23">
        <v>170</v>
      </c>
      <c r="K16" s="161">
        <v>0.007607285094196089</v>
      </c>
      <c r="L16" s="23">
        <v>141</v>
      </c>
      <c r="M16" s="161">
        <v>0.005725423315872822</v>
      </c>
      <c r="N16" s="23">
        <f>VLOOKUP(Q16,'[1]Sheet1'!$A$3:$C$15,2,FALSE)</f>
        <v>180</v>
      </c>
      <c r="O16" s="161">
        <f>VLOOKUP(Q16,'[1]Sheet1'!$A$3:$C$15,3,FALSE)/100</f>
        <v>0.007380376399196359</v>
      </c>
      <c r="P16" s="165">
        <f t="shared" si="0"/>
        <v>0.2765957446808511</v>
      </c>
      <c r="Q16" s="276" t="s">
        <v>96</v>
      </c>
    </row>
    <row r="17" spans="1:17" ht="15.75" thickBot="1">
      <c r="A17" s="178" t="s">
        <v>32</v>
      </c>
      <c r="B17" s="23">
        <v>432</v>
      </c>
      <c r="C17" s="162">
        <v>0.019624767183028212</v>
      </c>
      <c r="D17" s="22">
        <v>501</v>
      </c>
      <c r="E17" s="168">
        <v>0.021056613289622998</v>
      </c>
      <c r="F17" s="23">
        <v>449</v>
      </c>
      <c r="G17" s="164">
        <v>0.021722302854378327</v>
      </c>
      <c r="H17" s="153">
        <v>416</v>
      </c>
      <c r="I17" s="161">
        <v>0.02002695936838051</v>
      </c>
      <c r="J17" s="23">
        <v>485</v>
      </c>
      <c r="K17" s="161">
        <v>0.021703136886382958</v>
      </c>
      <c r="L17" s="23">
        <v>440</v>
      </c>
      <c r="M17" s="161">
        <v>0.017866569212652776</v>
      </c>
      <c r="N17" s="23">
        <f>VLOOKUP(Q17,'[1]Sheet1'!$A$3:$C$15,2,FALSE)</f>
        <v>454</v>
      </c>
      <c r="O17" s="161">
        <f>VLOOKUP(Q17,'[1]Sheet1'!$A$3:$C$15,3,FALSE)/100</f>
        <v>0.018614949362417484</v>
      </c>
      <c r="P17" s="169">
        <f t="shared" si="0"/>
        <v>0.031818181818181815</v>
      </c>
      <c r="Q17" s="276" t="s">
        <v>97</v>
      </c>
    </row>
    <row r="18" spans="1:17" ht="24.75" customHeight="1" thickBot="1">
      <c r="A18" s="38" t="s">
        <v>33</v>
      </c>
      <c r="B18" s="16">
        <v>3032</v>
      </c>
      <c r="C18" s="17">
        <v>0.13773679189569799</v>
      </c>
      <c r="D18" s="16">
        <v>3339</v>
      </c>
      <c r="E18" s="18">
        <v>0.14033539276257723</v>
      </c>
      <c r="F18" s="16">
        <v>2809</v>
      </c>
      <c r="G18" s="17">
        <v>0.1358974358974359</v>
      </c>
      <c r="H18" s="154">
        <v>2721</v>
      </c>
      <c r="I18" s="13">
        <v>0.13099364529173887</v>
      </c>
      <c r="J18" s="154">
        <v>2949</v>
      </c>
      <c r="K18" s="13">
        <v>0.13196402201637802</v>
      </c>
      <c r="L18" s="154">
        <v>2951</v>
      </c>
      <c r="M18" s="13">
        <v>0.11982783124213262</v>
      </c>
      <c r="N18" s="154">
        <f>SUM(N13:N17)</f>
        <v>2981</v>
      </c>
      <c r="O18" s="13">
        <f>SUM(O13:O17)</f>
        <v>0.12222723358891305</v>
      </c>
      <c r="P18" s="19">
        <f t="shared" si="0"/>
        <v>0.010166045408336157</v>
      </c>
      <c r="Q18" s="276"/>
    </row>
    <row r="19" spans="1:17" ht="15.75" thickBot="1">
      <c r="A19" s="173" t="s">
        <v>34</v>
      </c>
      <c r="B19" s="29">
        <v>539</v>
      </c>
      <c r="C19" s="170">
        <v>0.0244855312769727</v>
      </c>
      <c r="D19" s="30">
        <v>594</v>
      </c>
      <c r="E19" s="171">
        <v>0.024965325936199722</v>
      </c>
      <c r="F19" s="31">
        <v>574</v>
      </c>
      <c r="G19" s="159">
        <v>0.027769714562167393</v>
      </c>
      <c r="H19" s="110">
        <v>490</v>
      </c>
      <c r="I19" s="166">
        <v>0.0235894473329482</v>
      </c>
      <c r="J19" s="25">
        <v>568</v>
      </c>
      <c r="K19" s="166">
        <v>0.02541728196178458</v>
      </c>
      <c r="L19" s="25">
        <v>544</v>
      </c>
      <c r="M19" s="166">
        <v>0.02208957648109798</v>
      </c>
      <c r="N19" s="25">
        <f>VLOOKUP(Q19,'[1]Sheet1'!$A$3:$C$15,2,FALSE)</f>
        <v>546</v>
      </c>
      <c r="O19" s="166">
        <f>VLOOKUP(Q19,'[1]Sheet1'!$A$3:$C$15,3,FALSE)/100</f>
        <v>0.022387141744228956</v>
      </c>
      <c r="P19" s="172">
        <f t="shared" si="0"/>
        <v>0.003676470588235294</v>
      </c>
      <c r="Q19" s="276" t="s">
        <v>98</v>
      </c>
    </row>
    <row r="20" spans="1:17" ht="15.75" thickBot="1">
      <c r="A20" s="50" t="s">
        <v>35</v>
      </c>
      <c r="B20" s="36">
        <v>22013</v>
      </c>
      <c r="C20" s="33">
        <v>1</v>
      </c>
      <c r="D20" s="36">
        <v>23793</v>
      </c>
      <c r="E20" s="35">
        <v>1</v>
      </c>
      <c r="F20" s="36">
        <v>20670</v>
      </c>
      <c r="G20" s="33">
        <v>1</v>
      </c>
      <c r="H20" s="36">
        <v>20772</v>
      </c>
      <c r="I20" s="33">
        <v>1</v>
      </c>
      <c r="J20" s="51">
        <v>22347</v>
      </c>
      <c r="K20" s="33">
        <v>1</v>
      </c>
      <c r="L20" s="51">
        <v>24627</v>
      </c>
      <c r="M20" s="33">
        <v>1</v>
      </c>
      <c r="N20" s="51">
        <f>VLOOKUP(Q20,'[1]Sheet1'!$A$3:$C$15,2,FALSE)</f>
        <v>24389</v>
      </c>
      <c r="O20" s="33">
        <f>VLOOKUP(Q20,'[1]Sheet1'!$A$3:$C$15,3,FALSE)/100</f>
        <v>1</v>
      </c>
      <c r="P20" s="37">
        <f t="shared" si="0"/>
        <v>-0.009664189710480367</v>
      </c>
      <c r="Q20" s="276" t="s">
        <v>44</v>
      </c>
    </row>
    <row r="22" spans="10:14" ht="15">
      <c r="J22" s="278"/>
      <c r="L22" s="278"/>
      <c r="N22" s="278"/>
    </row>
  </sheetData>
  <sheetProtection/>
  <mergeCells count="12">
    <mergeCell ref="N4:O4"/>
    <mergeCell ref="B4:C4"/>
    <mergeCell ref="L4:M4"/>
    <mergeCell ref="D4:E4"/>
    <mergeCell ref="F4:G4"/>
    <mergeCell ref="J4:K4"/>
    <mergeCell ref="A1:P1"/>
    <mergeCell ref="A2:P2"/>
    <mergeCell ref="A3:A5"/>
    <mergeCell ref="B3:O3"/>
    <mergeCell ref="P3:P5"/>
    <mergeCell ref="H4:I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PageLayoutView="0" workbookViewId="0" topLeftCell="A1">
      <selection activeCell="B5" sqref="B5:K19"/>
    </sheetView>
  </sheetViews>
  <sheetFormatPr defaultColWidth="11.421875" defaultRowHeight="15"/>
  <cols>
    <col min="1" max="1" width="30.7109375" style="155" customWidth="1"/>
    <col min="2" max="11" width="12.00390625" style="155" customWidth="1"/>
    <col min="12" max="16384" width="11.421875" style="155" customWidth="1"/>
  </cols>
  <sheetData>
    <row r="1" spans="1:11" ht="24.75" customHeight="1" thickBot="1" thickTop="1">
      <c r="A1" s="300" t="s">
        <v>117</v>
      </c>
      <c r="B1" s="301"/>
      <c r="C1" s="301"/>
      <c r="D1" s="301"/>
      <c r="E1" s="301"/>
      <c r="F1" s="301"/>
      <c r="G1" s="301"/>
      <c r="H1" s="301"/>
      <c r="I1" s="302"/>
      <c r="J1" s="302"/>
      <c r="K1" s="303"/>
    </row>
    <row r="2" spans="1:11" ht="19.5" customHeight="1" thickBot="1" thickTop="1">
      <c r="A2" s="313" t="s">
        <v>17</v>
      </c>
      <c r="B2" s="314" t="s">
        <v>36</v>
      </c>
      <c r="C2" s="315"/>
      <c r="D2" s="315"/>
      <c r="E2" s="315"/>
      <c r="F2" s="315"/>
      <c r="G2" s="315"/>
      <c r="H2" s="315"/>
      <c r="I2" s="316"/>
      <c r="J2" s="316"/>
      <c r="K2" s="317"/>
    </row>
    <row r="3" spans="1:11" ht="19.5" customHeight="1">
      <c r="A3" s="305"/>
      <c r="B3" s="318" t="s">
        <v>37</v>
      </c>
      <c r="C3" s="319"/>
      <c r="D3" s="320" t="s">
        <v>38</v>
      </c>
      <c r="E3" s="320"/>
      <c r="F3" s="318" t="s">
        <v>39</v>
      </c>
      <c r="G3" s="319"/>
      <c r="H3" s="320" t="s">
        <v>40</v>
      </c>
      <c r="I3" s="320"/>
      <c r="J3" s="318" t="s">
        <v>35</v>
      </c>
      <c r="K3" s="319"/>
    </row>
    <row r="4" spans="1:11" ht="19.5" customHeight="1" thickBot="1">
      <c r="A4" s="305"/>
      <c r="B4" s="10" t="s">
        <v>19</v>
      </c>
      <c r="C4" s="9" t="s">
        <v>20</v>
      </c>
      <c r="D4" s="8" t="s">
        <v>19</v>
      </c>
      <c r="E4" s="11" t="s">
        <v>20</v>
      </c>
      <c r="F4" s="10" t="s">
        <v>19</v>
      </c>
      <c r="G4" s="9" t="s">
        <v>20</v>
      </c>
      <c r="H4" s="8" t="s">
        <v>19</v>
      </c>
      <c r="I4" s="11" t="s">
        <v>20</v>
      </c>
      <c r="J4" s="10" t="s">
        <v>19</v>
      </c>
      <c r="K4" s="9" t="s">
        <v>20</v>
      </c>
    </row>
    <row r="5" spans="1:12" ht="24.75" customHeight="1" thickBot="1">
      <c r="A5" s="38" t="s">
        <v>21</v>
      </c>
      <c r="B5" s="16">
        <f>VLOOKUP(L5,'[1]Sheet1'!$A$20:$K$32,2,FALSE)</f>
        <v>2428</v>
      </c>
      <c r="C5" s="39">
        <f>VLOOKUP(L5,'[1]Sheet1'!$A$20:$K$32,3,FALSE)/100</f>
        <v>0.24843957843036935</v>
      </c>
      <c r="D5" s="14">
        <f>VLOOKUP(L5,'[1]Sheet1'!$A$20:$K$32,4,FALSE)</f>
        <v>2795</v>
      </c>
      <c r="E5" s="40">
        <f>VLOOKUP(L5,'[1]Sheet1'!$A$20:$K$32,5,FALSE)/100</f>
        <v>0.23684433522582832</v>
      </c>
      <c r="F5" s="16">
        <f>VLOOKUP(L5,'[1]Sheet1'!$A$20:$K$32,6,FALSE)</f>
        <v>653</v>
      </c>
      <c r="G5" s="39">
        <f>VLOOKUP(L5,'[1]Sheet1'!$A$20:$K$32,7,FALSE)/100</f>
        <v>0.23642288196958725</v>
      </c>
      <c r="H5" s="14">
        <f>VLOOKUP(L5,'[1]Sheet1'!$A$20:$K$32,8,FALSE)</f>
        <v>11</v>
      </c>
      <c r="I5" s="40">
        <f>VLOOKUP(L5,'[1]Sheet1'!$A$20:$K$32,9,FALSE)/100</f>
        <v>0.20754716981132076</v>
      </c>
      <c r="J5" s="197">
        <f>VLOOKUP(L5,'[1]Sheet1'!$A$20:$K$32,10,FALSE)</f>
        <v>5887</v>
      </c>
      <c r="K5" s="41">
        <f>VLOOKUP(L5,'[1]Sheet1'!$A$20:$K$32,11,FALSE)/100</f>
        <v>0.24137931034482757</v>
      </c>
      <c r="L5" s="276" t="s">
        <v>87</v>
      </c>
    </row>
    <row r="6" spans="1:12" ht="15">
      <c r="A6" s="192" t="s">
        <v>22</v>
      </c>
      <c r="B6" s="21">
        <f>VLOOKUP(L6,'[1]Sheet1'!$A$20:$K$32,2,FALSE)</f>
        <v>2231</v>
      </c>
      <c r="C6" s="179">
        <f>VLOOKUP(L6,'[1]Sheet1'!$A$20:$K$32,3,FALSE)/100</f>
        <v>0.22828200143251817</v>
      </c>
      <c r="D6" s="42">
        <f>VLOOKUP(L6,'[1]Sheet1'!$A$20:$K$32,4,FALSE)</f>
        <v>2601</v>
      </c>
      <c r="E6" s="180">
        <f>VLOOKUP(L6,'[1]Sheet1'!$A$20:$K$32,5,FALSE)/100</f>
        <v>0.22040505041945596</v>
      </c>
      <c r="F6" s="42">
        <f>VLOOKUP(L6,'[1]Sheet1'!$A$20:$K$32,6,FALSE)</f>
        <v>627</v>
      </c>
      <c r="G6" s="180">
        <f>VLOOKUP(L6,'[1]Sheet1'!$A$20:$K$32,7,FALSE)/100</f>
        <v>0.2270094134685011</v>
      </c>
      <c r="H6" s="42">
        <f>VLOOKUP(L6,'[1]Sheet1'!$A$20:$K$32,8,FALSE)</f>
        <v>10</v>
      </c>
      <c r="I6" s="180">
        <f>VLOOKUP(L6,'[1]Sheet1'!$A$20:$K$32,9,FALSE)/100</f>
        <v>0.18867924528301888</v>
      </c>
      <c r="J6" s="43">
        <f>VLOOKUP(L6,'[1]Sheet1'!$A$20:$K$32,10,FALSE)</f>
        <v>5469</v>
      </c>
      <c r="K6" s="181">
        <f>VLOOKUP(L6,'[1]Sheet1'!$A$20:$K$32,11,FALSE)/100</f>
        <v>0.22424043626224932</v>
      </c>
      <c r="L6" s="276" t="s">
        <v>88</v>
      </c>
    </row>
    <row r="7" spans="1:12" ht="15">
      <c r="A7" s="175" t="s">
        <v>23</v>
      </c>
      <c r="B7" s="23">
        <f>VLOOKUP(L7,'[1]Sheet1'!$A$20:$K$32,2,FALSE)</f>
        <v>580</v>
      </c>
      <c r="C7" s="182">
        <f>VLOOKUP(L7,'[1]Sheet1'!$A$20:$K$32,3,FALSE)/100</f>
        <v>0.05934718100890209</v>
      </c>
      <c r="D7" s="23">
        <f>VLOOKUP(L7,'[1]Sheet1'!$A$20:$K$32,4,FALSE)</f>
        <v>781</v>
      </c>
      <c r="E7" s="161">
        <f>VLOOKUP(L7,'[1]Sheet1'!$A$20:$K$32,5,FALSE)/100</f>
        <v>0.06618083213287011</v>
      </c>
      <c r="F7" s="23">
        <f>VLOOKUP(L7,'[1]Sheet1'!$A$20:$K$32,6,FALSE)</f>
        <v>194</v>
      </c>
      <c r="G7" s="161">
        <f>VLOOKUP(L7,'[1]Sheet1'!$A$20:$K$32,7,FALSE)/100</f>
        <v>0.07023895727733527</v>
      </c>
      <c r="H7" s="23">
        <f>VLOOKUP(L7,'[1]Sheet1'!$A$20:$K$32,8,FALSE)</f>
        <v>5</v>
      </c>
      <c r="I7" s="161">
        <f>VLOOKUP(L7,'[1]Sheet1'!$A$20:$K$32,9,FALSE)/100</f>
        <v>0.09433962264150944</v>
      </c>
      <c r="J7" s="22">
        <f>VLOOKUP(L7,'[1]Sheet1'!$A$20:$K$32,10,FALSE)</f>
        <v>1560</v>
      </c>
      <c r="K7" s="183">
        <f>VLOOKUP(L7,'[1]Sheet1'!$A$20:$K$32,11,FALSE)/100</f>
        <v>0.06396326212636845</v>
      </c>
      <c r="L7" s="276" t="s">
        <v>89</v>
      </c>
    </row>
    <row r="8" spans="1:12" ht="15">
      <c r="A8" s="175" t="s">
        <v>24</v>
      </c>
      <c r="B8" s="23">
        <f>VLOOKUP(L8,'[1]Sheet1'!$A$20:$K$32,2,FALSE)</f>
        <v>1044</v>
      </c>
      <c r="C8" s="182">
        <f>VLOOKUP(L8,'[1]Sheet1'!$A$20:$K$32,3,FALSE)/100</f>
        <v>0.10682492581602374</v>
      </c>
      <c r="D8" s="23">
        <f>VLOOKUP(L8,'[1]Sheet1'!$A$20:$K$32,4,FALSE)</f>
        <v>1317</v>
      </c>
      <c r="E8" s="161">
        <f>VLOOKUP(L8,'[1]Sheet1'!$A$20:$K$32,5,FALSE)/100</f>
        <v>0.1116007118040844</v>
      </c>
      <c r="F8" s="23">
        <f>VLOOKUP(L8,'[1]Sheet1'!$A$20:$K$32,6,FALSE)</f>
        <v>322</v>
      </c>
      <c r="G8" s="161">
        <f>VLOOKUP(L8,'[1]Sheet1'!$A$20:$K$32,7,FALSE)/100</f>
        <v>0.11658218682114412</v>
      </c>
      <c r="H8" s="23">
        <f>VLOOKUP(L8,'[1]Sheet1'!$A$20:$K$32,8,FALSE)</f>
        <v>5</v>
      </c>
      <c r="I8" s="161">
        <f>VLOOKUP(L8,'[1]Sheet1'!$A$20:$K$32,9,FALSE)/100</f>
        <v>0.09433962264150944</v>
      </c>
      <c r="J8" s="22">
        <f>VLOOKUP(L8,'[1]Sheet1'!$A$20:$K$32,10,FALSE)</f>
        <v>2688</v>
      </c>
      <c r="K8" s="183">
        <f>VLOOKUP(L8,'[1]Sheet1'!$A$20:$K$32,11,FALSE)/100</f>
        <v>0.11021362089466563</v>
      </c>
      <c r="L8" s="276" t="s">
        <v>90</v>
      </c>
    </row>
    <row r="9" spans="1:12" ht="15">
      <c r="A9" s="175" t="s">
        <v>25</v>
      </c>
      <c r="B9" s="23">
        <f>VLOOKUP(L9,'[1]Sheet1'!$A$20:$K$32,2,FALSE)</f>
        <v>1068</v>
      </c>
      <c r="C9" s="182">
        <f>VLOOKUP(L9,'[1]Sheet1'!$A$20:$K$32,3,FALSE)/100</f>
        <v>0.10928067123708175</v>
      </c>
      <c r="D9" s="23">
        <f>VLOOKUP(L9,'[1]Sheet1'!$A$20:$K$32,4,FALSE)</f>
        <v>1260</v>
      </c>
      <c r="E9" s="161">
        <f>VLOOKUP(L9,'[1]Sheet1'!$A$20:$K$32,5,FALSE)/100</f>
        <v>0.10677061265994407</v>
      </c>
      <c r="F9" s="23">
        <f>VLOOKUP(L9,'[1]Sheet1'!$A$20:$K$32,6,FALSE)</f>
        <v>268</v>
      </c>
      <c r="G9" s="161">
        <f>VLOOKUP(L9,'[1]Sheet1'!$A$20:$K$32,7,FALSE)/100</f>
        <v>0.09703113685734975</v>
      </c>
      <c r="H9" s="23">
        <f>VLOOKUP(L9,'[1]Sheet1'!$A$20:$K$32,8,FALSE)</f>
        <v>3</v>
      </c>
      <c r="I9" s="161">
        <f>VLOOKUP(L9,'[1]Sheet1'!$A$20:$K$32,9,FALSE)/100</f>
        <v>0.05660377358490567</v>
      </c>
      <c r="J9" s="22">
        <f>VLOOKUP(L9,'[1]Sheet1'!$A$20:$K$32,10,FALSE)</f>
        <v>2599</v>
      </c>
      <c r="K9" s="183">
        <f>VLOOKUP(L9,'[1]Sheet1'!$A$20:$K$32,11,FALSE)/100</f>
        <v>0.1065644347861741</v>
      </c>
      <c r="L9" s="276" t="s">
        <v>91</v>
      </c>
    </row>
    <row r="10" spans="1:12" ht="15.75" thickBot="1">
      <c r="A10" s="193" t="s">
        <v>26</v>
      </c>
      <c r="B10" s="25">
        <f>VLOOKUP(L10,'[1]Sheet1'!$A$20:$K$32,2,FALSE)</f>
        <v>1074</v>
      </c>
      <c r="C10" s="179">
        <f>VLOOKUP(L10,'[1]Sheet1'!$A$20:$K$32,3,FALSE)/100</f>
        <v>0.10989460759234625</v>
      </c>
      <c r="D10" s="44">
        <f>VLOOKUP(L10,'[1]Sheet1'!$A$20:$K$32,4,FALSE)</f>
        <v>1316</v>
      </c>
      <c r="E10" s="184">
        <f>VLOOKUP(L10,'[1]Sheet1'!$A$20:$K$32,5,FALSE)/100</f>
        <v>0.11151597322260826</v>
      </c>
      <c r="F10" s="44">
        <f>VLOOKUP(L10,'[1]Sheet1'!$A$20:$K$32,6,FALSE)</f>
        <v>261</v>
      </c>
      <c r="G10" s="184">
        <f>VLOOKUP(L10,'[1]Sheet1'!$A$20:$K$32,7,FALSE)/100</f>
        <v>0.0944967414916727</v>
      </c>
      <c r="H10" s="44">
        <f>VLOOKUP(L10,'[1]Sheet1'!$A$20:$K$32,8,FALSE)</f>
        <v>8</v>
      </c>
      <c r="I10" s="184">
        <f>VLOOKUP(L10,'[1]Sheet1'!$A$20:$K$32,9,FALSE)/100</f>
        <v>0.1509433962264151</v>
      </c>
      <c r="J10" s="45">
        <f>VLOOKUP(L10,'[1]Sheet1'!$A$20:$K$32,10,FALSE)</f>
        <v>2659</v>
      </c>
      <c r="K10" s="185">
        <f>VLOOKUP(L10,'[1]Sheet1'!$A$20:$K$32,11,FALSE)/100</f>
        <v>0.10902456025257289</v>
      </c>
      <c r="L10" s="276" t="s">
        <v>92</v>
      </c>
    </row>
    <row r="11" spans="1:12" ht="24.75" customHeight="1" thickBot="1">
      <c r="A11" s="38" t="s">
        <v>27</v>
      </c>
      <c r="B11" s="16">
        <f>SUM(B6:B10)</f>
        <v>5997</v>
      </c>
      <c r="C11" s="39">
        <f aca="true" t="shared" si="0" ref="C11:K11">SUM(C6:C10)</f>
        <v>0.613629387086872</v>
      </c>
      <c r="D11" s="14">
        <f t="shared" si="0"/>
        <v>7275</v>
      </c>
      <c r="E11" s="40">
        <f t="shared" si="0"/>
        <v>0.6164731802389627</v>
      </c>
      <c r="F11" s="16">
        <f t="shared" si="0"/>
        <v>1672</v>
      </c>
      <c r="G11" s="39">
        <f t="shared" si="0"/>
        <v>0.6053584359160029</v>
      </c>
      <c r="H11" s="14">
        <f t="shared" si="0"/>
        <v>31</v>
      </c>
      <c r="I11" s="40">
        <f t="shared" si="0"/>
        <v>0.5849056603773585</v>
      </c>
      <c r="J11" s="46">
        <f t="shared" si="0"/>
        <v>14975</v>
      </c>
      <c r="K11" s="47">
        <f t="shared" si="0"/>
        <v>0.6140063143220303</v>
      </c>
      <c r="L11" s="276"/>
    </row>
    <row r="12" spans="1:12" ht="15">
      <c r="A12" s="194" t="s">
        <v>28</v>
      </c>
      <c r="B12" s="21">
        <f>VLOOKUP(L12,'[1]Sheet1'!$A$20:$K$32,2,FALSE)</f>
        <v>148</v>
      </c>
      <c r="C12" s="179">
        <f>VLOOKUP(L12,'[1]Sheet1'!$A$20:$K$32,3,FALSE)/100</f>
        <v>0.015143763429857772</v>
      </c>
      <c r="D12" s="42">
        <f>VLOOKUP(L12,'[1]Sheet1'!$A$20:$K$32,4,FALSE)</f>
        <v>203</v>
      </c>
      <c r="E12" s="180">
        <f>VLOOKUP(L12,'[1]Sheet1'!$A$20:$K$32,5,FALSE)/100</f>
        <v>0.017201932039657655</v>
      </c>
      <c r="F12" s="27">
        <f>VLOOKUP(L12,'[1]Sheet1'!$A$20:$K$32,6,FALSE)</f>
        <v>49</v>
      </c>
      <c r="G12" s="179">
        <f>VLOOKUP(L12,'[1]Sheet1'!$A$20:$K$32,7,FALSE)/100</f>
        <v>0.01774076755973932</v>
      </c>
      <c r="H12" s="42">
        <f>VLOOKUP(L12,'[1]Sheet1'!$A$20:$K$32,8,FALSE)</f>
        <v>3</v>
      </c>
      <c r="I12" s="180">
        <f>VLOOKUP(L12,'[1]Sheet1'!$A$20:$K$32,9,FALSE)/100</f>
        <v>0.05660377358490567</v>
      </c>
      <c r="J12" s="43">
        <f>VLOOKUP(L12,'[1]Sheet1'!$A$20:$K$32,10,FALSE)</f>
        <v>403</v>
      </c>
      <c r="K12" s="181">
        <f>VLOOKUP(L12,'[1]Sheet1'!$A$20:$K$32,11,FALSE)/100</f>
        <v>0.01652384271597852</v>
      </c>
      <c r="L12" s="276" t="s">
        <v>93</v>
      </c>
    </row>
    <row r="13" spans="1:12" ht="15">
      <c r="A13" s="175" t="s">
        <v>29</v>
      </c>
      <c r="B13" s="23">
        <f>VLOOKUP(L13,'[1]Sheet1'!$A$20:$K$32,2,FALSE)</f>
        <v>366</v>
      </c>
      <c r="C13" s="182">
        <f>VLOOKUP(L13,'[1]Sheet1'!$A$20:$K$32,3,FALSE)/100</f>
        <v>0.03745011767113476</v>
      </c>
      <c r="D13" s="23">
        <f>VLOOKUP(L13,'[1]Sheet1'!$A$20:$K$32,4,FALSE)</f>
        <v>486</v>
      </c>
      <c r="E13" s="161">
        <f>VLOOKUP(L13,'[1]Sheet1'!$A$20:$K$32,5,FALSE)/100</f>
        <v>0.041182950597407</v>
      </c>
      <c r="F13" s="22">
        <f>VLOOKUP(L13,'[1]Sheet1'!$A$20:$K$32,6,FALSE)</f>
        <v>122</v>
      </c>
      <c r="G13" s="182">
        <f>VLOOKUP(L13,'[1]Sheet1'!$A$20:$K$32,7,FALSE)/100</f>
        <v>0.044170890658942794</v>
      </c>
      <c r="H13" s="23">
        <f>VLOOKUP(L13,'[1]Sheet1'!$A$20:$K$32,8,FALSE)</f>
        <v>3</v>
      </c>
      <c r="I13" s="161">
        <f>VLOOKUP(L13,'[1]Sheet1'!$A$20:$K$32,9,FALSE)/100</f>
        <v>0.05660377358490567</v>
      </c>
      <c r="J13" s="22">
        <f>VLOOKUP(L13,'[1]Sheet1'!$A$20:$K$32,10,FALSE)</f>
        <v>977</v>
      </c>
      <c r="K13" s="183">
        <f>VLOOKUP(L13,'[1]Sheet1'!$A$20:$K$32,11,FALSE)/100</f>
        <v>0.04005904301119357</v>
      </c>
      <c r="L13" s="276" t="s">
        <v>94</v>
      </c>
    </row>
    <row r="14" spans="1:12" ht="15">
      <c r="A14" s="175" t="s">
        <v>30</v>
      </c>
      <c r="B14" s="23">
        <f>VLOOKUP(L14,'[1]Sheet1'!$A$20:$K$32,2,FALSE)</f>
        <v>346</v>
      </c>
      <c r="C14" s="182">
        <f>VLOOKUP(L14,'[1]Sheet1'!$A$20:$K$32,3,FALSE)/100</f>
        <v>0.03540366315358641</v>
      </c>
      <c r="D14" s="23">
        <f>VLOOKUP(L14,'[1]Sheet1'!$A$20:$K$32,4,FALSE)</f>
        <v>478</v>
      </c>
      <c r="E14" s="161">
        <f>VLOOKUP(L14,'[1]Sheet1'!$A$20:$K$32,5,FALSE)/100</f>
        <v>0.04050504194559783</v>
      </c>
      <c r="F14" s="22">
        <f>VLOOKUP(L14,'[1]Sheet1'!$A$20:$K$32,6,FALSE)</f>
        <v>143</v>
      </c>
      <c r="G14" s="182">
        <f>VLOOKUP(L14,'[1]Sheet1'!$A$20:$K$32,7,FALSE)/100</f>
        <v>0.051774076755973925</v>
      </c>
      <c r="H14" s="23">
        <f>VLOOKUP(L14,'[1]Sheet1'!$A$20:$K$32,8,FALSE)</f>
        <v>0</v>
      </c>
      <c r="I14" s="161">
        <f>VLOOKUP(L14,'[1]Sheet1'!$A$20:$K$32,9,FALSE)/100</f>
        <v>0</v>
      </c>
      <c r="J14" s="22">
        <f>VLOOKUP(L14,'[1]Sheet1'!$A$20:$K$32,10,FALSE)</f>
        <v>967</v>
      </c>
      <c r="K14" s="183">
        <f>VLOOKUP(L14,'[1]Sheet1'!$A$20:$K$32,11,FALSE)/100</f>
        <v>0.039649022100127114</v>
      </c>
      <c r="L14" s="276" t="s">
        <v>95</v>
      </c>
    </row>
    <row r="15" spans="1:12" ht="15">
      <c r="A15" s="175" t="s">
        <v>31</v>
      </c>
      <c r="B15" s="23">
        <f>VLOOKUP(L15,'[1]Sheet1'!$A$20:$K$32,2,FALSE)</f>
        <v>62</v>
      </c>
      <c r="C15" s="182">
        <f>VLOOKUP(L15,'[1]Sheet1'!$A$20:$K$32,3,FALSE)/100</f>
        <v>0.0063440090043998774</v>
      </c>
      <c r="D15" s="23">
        <f>VLOOKUP(L15,'[1]Sheet1'!$A$20:$K$32,4,FALSE)</f>
        <v>91</v>
      </c>
      <c r="E15" s="161">
        <f>VLOOKUP(L15,'[1]Sheet1'!$A$20:$K$32,5,FALSE)/100</f>
        <v>0.007711210914329294</v>
      </c>
      <c r="F15" s="22">
        <f>VLOOKUP(L15,'[1]Sheet1'!$A$20:$K$32,6,FALSE)</f>
        <v>26</v>
      </c>
      <c r="G15" s="182">
        <f>VLOOKUP(L15,'[1]Sheet1'!$A$20:$K$32,7,FALSE)/100</f>
        <v>0.00941346850108617</v>
      </c>
      <c r="H15" s="23">
        <f>VLOOKUP(L15,'[1]Sheet1'!$A$20:$K$32,8,FALSE)</f>
        <v>1</v>
      </c>
      <c r="I15" s="161">
        <f>VLOOKUP(L15,'[1]Sheet1'!$A$20:$K$32,9,FALSE)/100</f>
        <v>0.018867924528301886</v>
      </c>
      <c r="J15" s="22">
        <f>VLOOKUP(L15,'[1]Sheet1'!$A$20:$K$32,10,FALSE)</f>
        <v>180</v>
      </c>
      <c r="K15" s="183">
        <f>VLOOKUP(L15,'[1]Sheet1'!$A$20:$K$32,11,FALSE)/100</f>
        <v>0.007380376399196359</v>
      </c>
      <c r="L15" s="276" t="s">
        <v>96</v>
      </c>
    </row>
    <row r="16" spans="1:12" ht="15.75" thickBot="1">
      <c r="A16" s="195" t="s">
        <v>32</v>
      </c>
      <c r="B16" s="25">
        <f>VLOOKUP(L16,'[1]Sheet1'!$A$20:$K$32,2,FALSE)</f>
        <v>174</v>
      </c>
      <c r="C16" s="179">
        <f>VLOOKUP(L16,'[1]Sheet1'!$A$20:$K$32,3,FALSE)/100</f>
        <v>0.017804154302670624</v>
      </c>
      <c r="D16" s="44">
        <f>VLOOKUP(L16,'[1]Sheet1'!$A$20:$K$32,4,FALSE)</f>
        <v>235</v>
      </c>
      <c r="E16" s="184">
        <f>VLOOKUP(L16,'[1]Sheet1'!$A$20:$K$32,5,FALSE)/100</f>
        <v>0.01991356664689433</v>
      </c>
      <c r="F16" s="27">
        <f>VLOOKUP(L16,'[1]Sheet1'!$A$20:$K$32,6,FALSE)</f>
        <v>43</v>
      </c>
      <c r="G16" s="179">
        <f>VLOOKUP(L16,'[1]Sheet1'!$A$20:$K$32,7,FALSE)/100</f>
        <v>0.015568428674873281</v>
      </c>
      <c r="H16" s="44">
        <f>VLOOKUP(L16,'[1]Sheet1'!$A$20:$K$32,8,FALSE)</f>
        <v>2</v>
      </c>
      <c r="I16" s="184">
        <f>VLOOKUP(L16,'[1]Sheet1'!$A$20:$K$32,9,FALSE)/100</f>
        <v>0.03773584905660377</v>
      </c>
      <c r="J16" s="45">
        <f>VLOOKUP(L16,'[1]Sheet1'!$A$20:$K$32,10,FALSE)</f>
        <v>454</v>
      </c>
      <c r="K16" s="185">
        <f>VLOOKUP(L16,'[1]Sheet1'!$A$20:$K$32,11,FALSE)/100</f>
        <v>0.018614949362417484</v>
      </c>
      <c r="L16" s="276" t="s">
        <v>97</v>
      </c>
    </row>
    <row r="17" spans="1:12" ht="24.75" customHeight="1" thickBot="1">
      <c r="A17" s="38" t="s">
        <v>33</v>
      </c>
      <c r="B17" s="16">
        <f>SUM(B12:B16)</f>
        <v>1096</v>
      </c>
      <c r="C17" s="39">
        <f aca="true" t="shared" si="1" ref="C17:K17">SUM(C12:C16)</f>
        <v>0.11214570756164945</v>
      </c>
      <c r="D17" s="14">
        <f t="shared" si="1"/>
        <v>1493</v>
      </c>
      <c r="E17" s="40">
        <f t="shared" si="1"/>
        <v>0.1265147021438861</v>
      </c>
      <c r="F17" s="16">
        <f t="shared" si="1"/>
        <v>383</v>
      </c>
      <c r="G17" s="39">
        <f t="shared" si="1"/>
        <v>0.13866763215061548</v>
      </c>
      <c r="H17" s="14">
        <f t="shared" si="1"/>
        <v>9</v>
      </c>
      <c r="I17" s="40">
        <f t="shared" si="1"/>
        <v>0.169811320754717</v>
      </c>
      <c r="J17" s="48">
        <f t="shared" si="1"/>
        <v>2981</v>
      </c>
      <c r="K17" s="49">
        <f t="shared" si="1"/>
        <v>0.12222723358891305</v>
      </c>
      <c r="L17" s="276"/>
    </row>
    <row r="18" spans="1:12" ht="15.75" thickBot="1">
      <c r="A18" s="196" t="s">
        <v>34</v>
      </c>
      <c r="B18" s="28">
        <f>VLOOKUP(L18,'[1]Sheet1'!$A$20:$K$32,2,FALSE)</f>
        <v>252</v>
      </c>
      <c r="C18" s="186">
        <f>VLOOKUP(L18,'[1]Sheet1'!$A$20:$K$32,3,FALSE)/100</f>
        <v>0.02578532692110918</v>
      </c>
      <c r="D18" s="27">
        <f>VLOOKUP(L18,'[1]Sheet1'!$A$20:$K$32,4,FALSE)</f>
        <v>238</v>
      </c>
      <c r="E18" s="187">
        <f>VLOOKUP(L18,'[1]Sheet1'!$A$20:$K$32,5,FALSE)/100</f>
        <v>0.020167782391322765</v>
      </c>
      <c r="F18" s="28">
        <f>VLOOKUP(L18,'[1]Sheet1'!$A$20:$K$32,6,FALSE)</f>
        <v>54</v>
      </c>
      <c r="G18" s="186">
        <f>VLOOKUP(L18,'[1]Sheet1'!$A$20:$K$32,7,FALSE)/100</f>
        <v>0.019551049963794354</v>
      </c>
      <c r="H18" s="27">
        <f>VLOOKUP(L18,'[1]Sheet1'!$A$20:$K$32,8,FALSE)</f>
        <v>2</v>
      </c>
      <c r="I18" s="187">
        <f>VLOOKUP(L18,'[1]Sheet1'!$A$20:$K$32,9,FALSE)/100</f>
        <v>0.03773584905660377</v>
      </c>
      <c r="J18" s="28">
        <f>VLOOKUP(L18,'[1]Sheet1'!$A$20:$K$32,10,FALSE)</f>
        <v>546</v>
      </c>
      <c r="K18" s="188">
        <f>VLOOKUP(L18,'[1]Sheet1'!$A$20:$K$32,11,FALSE)/100</f>
        <v>0.022387141744228956</v>
      </c>
      <c r="L18" s="276" t="s">
        <v>98</v>
      </c>
    </row>
    <row r="19" spans="1:12" ht="15.75" thickBot="1">
      <c r="A19" s="50" t="s">
        <v>35</v>
      </c>
      <c r="B19" s="51">
        <f>VLOOKUP(L19,'[1]Sheet1'!$A$20:$K$32,2,FALSE)</f>
        <v>9773</v>
      </c>
      <c r="C19" s="52">
        <f>VLOOKUP(L19,'[1]Sheet1'!$A$20:$K$32,3,FALSE)/100</f>
        <v>1</v>
      </c>
      <c r="D19" s="34">
        <f>VLOOKUP(L19,'[1]Sheet1'!$A$20:$K$32,4,FALSE)</f>
        <v>11801</v>
      </c>
      <c r="E19" s="53">
        <f>VLOOKUP(L19,'[1]Sheet1'!$A$20:$K$32,5,FALSE)/100</f>
        <v>1</v>
      </c>
      <c r="F19" s="51">
        <f>VLOOKUP(L19,'[1]Sheet1'!$A$20:$K$32,6,FALSE)</f>
        <v>2762</v>
      </c>
      <c r="G19" s="52">
        <f>VLOOKUP(L19,'[1]Sheet1'!$A$20:$K$32,7,FALSE)/100</f>
        <v>1</v>
      </c>
      <c r="H19" s="34">
        <f>VLOOKUP(L19,'[1]Sheet1'!$A$20:$K$32,8,FALSE)</f>
        <v>53</v>
      </c>
      <c r="I19" s="53">
        <f>VLOOKUP(L19,'[1]Sheet1'!$A$20:$K$32,9,FALSE)/100</f>
        <v>1</v>
      </c>
      <c r="J19" s="51">
        <f>VLOOKUP(L19,'[1]Sheet1'!$A$20:$K$32,10,FALSE)</f>
        <v>24389</v>
      </c>
      <c r="K19" s="54">
        <f>VLOOKUP(L19,'[1]Sheet1'!$A$20:$K$32,11,FALSE)/100</f>
        <v>1</v>
      </c>
      <c r="L19" s="276" t="s">
        <v>44</v>
      </c>
    </row>
    <row r="20" spans="1:11" ht="15">
      <c r="A20" s="189"/>
      <c r="B20" s="190"/>
      <c r="C20" s="179"/>
      <c r="D20" s="190"/>
      <c r="E20" s="179"/>
      <c r="F20" s="190"/>
      <c r="G20" s="179"/>
      <c r="H20" s="190"/>
      <c r="I20" s="179"/>
      <c r="J20" s="190"/>
      <c r="K20" s="191"/>
    </row>
    <row r="21" spans="1:11" ht="15">
      <c r="A21" s="55" t="s">
        <v>41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5">
      <c r="A22" s="57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5">
      <c r="A25" s="7"/>
      <c r="B25" s="7"/>
      <c r="C25" s="7"/>
      <c r="D25" s="7"/>
      <c r="E25" s="7"/>
      <c r="F25" s="7"/>
      <c r="G25" s="56"/>
      <c r="H25" s="56"/>
      <c r="I25" s="56"/>
      <c r="J25" s="56"/>
      <c r="K25" s="56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22"/>
  <sheetViews>
    <sheetView zoomScalePageLayoutView="0" workbookViewId="0" topLeftCell="A1">
      <selection activeCell="B7" sqref="B7:W21"/>
    </sheetView>
  </sheetViews>
  <sheetFormatPr defaultColWidth="11.421875" defaultRowHeight="15"/>
  <cols>
    <col min="1" max="1" width="30.7109375" style="155" customWidth="1"/>
    <col min="2" max="23" width="10.28125" style="155" customWidth="1"/>
    <col min="24" max="16384" width="11.421875" style="155" customWidth="1"/>
  </cols>
  <sheetData>
    <row r="1" spans="1:23" ht="24.75" customHeight="1" thickBot="1" thickTop="1">
      <c r="A1" s="321" t="s">
        <v>118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3"/>
    </row>
    <row r="2" spans="1:23" ht="19.5" customHeight="1" thickBot="1" thickTop="1">
      <c r="A2" s="313" t="s">
        <v>17</v>
      </c>
      <c r="B2" s="306" t="s">
        <v>43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24" t="s">
        <v>44</v>
      </c>
      <c r="W2" s="325"/>
    </row>
    <row r="3" spans="1:23" ht="19.5" customHeight="1" thickBot="1">
      <c r="A3" s="313"/>
      <c r="B3" s="314" t="s">
        <v>45</v>
      </c>
      <c r="C3" s="315"/>
      <c r="D3" s="315"/>
      <c r="E3" s="315"/>
      <c r="F3" s="315"/>
      <c r="G3" s="315"/>
      <c r="H3" s="315"/>
      <c r="I3" s="315"/>
      <c r="J3" s="315"/>
      <c r="K3" s="326"/>
      <c r="L3" s="315" t="s">
        <v>46</v>
      </c>
      <c r="M3" s="315"/>
      <c r="N3" s="315"/>
      <c r="O3" s="315"/>
      <c r="P3" s="315"/>
      <c r="Q3" s="315"/>
      <c r="R3" s="315"/>
      <c r="S3" s="315"/>
      <c r="T3" s="327"/>
      <c r="U3" s="328"/>
      <c r="V3" s="324"/>
      <c r="W3" s="325"/>
    </row>
    <row r="4" spans="1:23" ht="19.5" customHeight="1" thickBot="1">
      <c r="A4" s="313"/>
      <c r="B4" s="329" t="s">
        <v>47</v>
      </c>
      <c r="C4" s="330"/>
      <c r="D4" s="330"/>
      <c r="E4" s="330"/>
      <c r="F4" s="330"/>
      <c r="G4" s="330"/>
      <c r="H4" s="330"/>
      <c r="I4" s="331"/>
      <c r="J4" s="320" t="s">
        <v>35</v>
      </c>
      <c r="K4" s="319"/>
      <c r="L4" s="332" t="s">
        <v>36</v>
      </c>
      <c r="M4" s="333"/>
      <c r="N4" s="333"/>
      <c r="O4" s="333"/>
      <c r="P4" s="333"/>
      <c r="Q4" s="333"/>
      <c r="R4" s="333"/>
      <c r="S4" s="334"/>
      <c r="T4" s="335" t="s">
        <v>35</v>
      </c>
      <c r="U4" s="336"/>
      <c r="V4" s="324"/>
      <c r="W4" s="325"/>
    </row>
    <row r="5" spans="1:23" ht="19.5" customHeight="1">
      <c r="A5" s="313"/>
      <c r="B5" s="318" t="s">
        <v>37</v>
      </c>
      <c r="C5" s="320"/>
      <c r="D5" s="318" t="s">
        <v>38</v>
      </c>
      <c r="E5" s="319"/>
      <c r="F5" s="320" t="s">
        <v>39</v>
      </c>
      <c r="G5" s="320"/>
      <c r="H5" s="324" t="s">
        <v>40</v>
      </c>
      <c r="I5" s="325"/>
      <c r="J5" s="320"/>
      <c r="K5" s="319"/>
      <c r="L5" s="320" t="s">
        <v>37</v>
      </c>
      <c r="M5" s="320"/>
      <c r="N5" s="318" t="s">
        <v>38</v>
      </c>
      <c r="O5" s="319"/>
      <c r="P5" s="320" t="s">
        <v>39</v>
      </c>
      <c r="Q5" s="320"/>
      <c r="R5" s="318" t="s">
        <v>40</v>
      </c>
      <c r="S5" s="319"/>
      <c r="T5" s="318"/>
      <c r="U5" s="319"/>
      <c r="V5" s="324"/>
      <c r="W5" s="325"/>
    </row>
    <row r="6" spans="1:23" ht="19.5" customHeight="1" thickBot="1">
      <c r="A6" s="324"/>
      <c r="B6" s="10" t="s">
        <v>19</v>
      </c>
      <c r="C6" s="58" t="s">
        <v>20</v>
      </c>
      <c r="D6" s="10" t="s">
        <v>19</v>
      </c>
      <c r="E6" s="26" t="s">
        <v>20</v>
      </c>
      <c r="F6" s="8" t="s">
        <v>19</v>
      </c>
      <c r="G6" s="58" t="s">
        <v>20</v>
      </c>
      <c r="H6" s="10" t="s">
        <v>19</v>
      </c>
      <c r="I6" s="26" t="s">
        <v>20</v>
      </c>
      <c r="J6" s="8" t="s">
        <v>19</v>
      </c>
      <c r="K6" s="26" t="s">
        <v>20</v>
      </c>
      <c r="L6" s="8" t="s">
        <v>19</v>
      </c>
      <c r="M6" s="58" t="s">
        <v>20</v>
      </c>
      <c r="N6" s="10" t="s">
        <v>19</v>
      </c>
      <c r="O6" s="26" t="s">
        <v>20</v>
      </c>
      <c r="P6" s="8" t="s">
        <v>19</v>
      </c>
      <c r="Q6" s="58" t="s">
        <v>20</v>
      </c>
      <c r="R6" s="10" t="s">
        <v>19</v>
      </c>
      <c r="S6" s="26" t="s">
        <v>20</v>
      </c>
      <c r="T6" s="10" t="s">
        <v>19</v>
      </c>
      <c r="U6" s="26" t="s">
        <v>20</v>
      </c>
      <c r="V6" s="59" t="s">
        <v>19</v>
      </c>
      <c r="W6" s="60" t="s">
        <v>20</v>
      </c>
    </row>
    <row r="7" spans="1:26" ht="24.75" customHeight="1" thickBot="1">
      <c r="A7" s="38" t="s">
        <v>21</v>
      </c>
      <c r="B7" s="16">
        <f>VLOOKUP(X7,'[1]Sheet1'!$A$38:$W$50,2,FALSE)</f>
        <v>1410</v>
      </c>
      <c r="C7" s="15">
        <f>VLOOKUP(X7,'[1]Sheet1'!$A$38:$W$50,3,FALSE)/100</f>
        <v>0.25990783410138246</v>
      </c>
      <c r="D7" s="16">
        <f>VLOOKUP(X7,'[1]Sheet1'!$A$38:$W$50,4,FALSE)</f>
        <v>1596</v>
      </c>
      <c r="E7" s="13">
        <f>VLOOKUP(X7,'[1]Sheet1'!$A$38:$W$50,5,FALSE)/100</f>
        <v>0.25450486365810876</v>
      </c>
      <c r="F7" s="14">
        <f>VLOOKUP(X7,'[1]Sheet1'!$A$38:$W$50,6,FALSE)</f>
        <v>335</v>
      </c>
      <c r="G7" s="15">
        <f>VLOOKUP(X7,'[1]Sheet1'!$A$38:$W$50,7,FALSE)/100</f>
        <v>0.2501867064973861</v>
      </c>
      <c r="H7" s="16">
        <f>VLOOKUP(X7,'[1]Sheet1'!$A$38:$W$50,8,FALSE)</f>
        <v>3</v>
      </c>
      <c r="I7" s="13">
        <f>VLOOKUP(X7,'[1]Sheet1'!$A$38:$W$50,9,FALSE)/100</f>
        <v>0.3</v>
      </c>
      <c r="J7" s="14">
        <f>VLOOKUP(X7,'[1]Sheet1'!$A$38:$W$50,10,FALSE)</f>
        <v>3344</v>
      </c>
      <c r="K7" s="13">
        <f>VLOOKUP(X7,'[1]Sheet1'!$A$38:$W$50,11,FALSE)/100</f>
        <v>0.25634342660022996</v>
      </c>
      <c r="L7" s="14">
        <f>VLOOKUP(X7,'[1]Sheet1'!$A$38:$W$50,12,FALSE)</f>
        <v>1018</v>
      </c>
      <c r="M7" s="15">
        <f>VLOOKUP(X7,'[1]Sheet1'!$A$38:$W$50,13,FALSE)/100</f>
        <v>0.23413063477460902</v>
      </c>
      <c r="N7" s="16">
        <f>VLOOKUP(X7,'[1]Sheet1'!$A$38:$W$50,14,FALSE)</f>
        <v>1199</v>
      </c>
      <c r="O7" s="13">
        <f>VLOOKUP(X7,'[1]Sheet1'!$A$38:$W$50,15,FALSE)/100</f>
        <v>0.21681735985533454</v>
      </c>
      <c r="P7" s="14">
        <f>VLOOKUP(X7,'[1]Sheet1'!$A$38:$W$50,16,FALSE)</f>
        <v>318</v>
      </c>
      <c r="Q7" s="15">
        <f>VLOOKUP(X7,'[1]Sheet1'!$A$38:$W$50,17,FALSE)/100</f>
        <v>0.22347153900210823</v>
      </c>
      <c r="R7" s="16">
        <f>VLOOKUP(X7,'[1]Sheet1'!$A$38:$W$50,18,FALSE)</f>
        <v>8</v>
      </c>
      <c r="S7" s="13">
        <f>VLOOKUP(X7,'[1]Sheet1'!$A$38:$W$50,19,FALSE)/100</f>
        <v>0.18604651162790697</v>
      </c>
      <c r="T7" s="16">
        <f>VLOOKUP(X7,'[1]Sheet1'!$A$38:$W$50,20,FALSE)</f>
        <v>2543</v>
      </c>
      <c r="U7" s="13">
        <f>VLOOKUP(X7,'[1]Sheet1'!$A$38:$W$50,21,FALSE)/100</f>
        <v>0.22417136812411845</v>
      </c>
      <c r="V7" s="16">
        <f>VLOOKUP(X7,'[1]Sheet1'!$A$38:$W$50,22,FALSE)</f>
        <v>5887</v>
      </c>
      <c r="W7" s="13">
        <f>VLOOKUP(X7,'[1]Sheet1'!$A$38:$W$50,23,FALSE)/100</f>
        <v>0.24137931034482757</v>
      </c>
      <c r="X7" s="276" t="s">
        <v>87</v>
      </c>
      <c r="Z7" s="278"/>
    </row>
    <row r="8" spans="1:24" ht="15">
      <c r="A8" s="192" t="s">
        <v>22</v>
      </c>
      <c r="B8" s="21">
        <f>VLOOKUP(X8,'[1]Sheet1'!$A$38:$W$50,2,FALSE)</f>
        <v>1216</v>
      </c>
      <c r="C8" s="198">
        <f>VLOOKUP(X8,'[1]Sheet1'!$A$38:$W$50,3,FALSE)/100</f>
        <v>0.22414746543778802</v>
      </c>
      <c r="D8" s="21">
        <f>VLOOKUP(X8,'[1]Sheet1'!$A$38:$W$50,4,FALSE)</f>
        <v>1313</v>
      </c>
      <c r="E8" s="199">
        <f>VLOOKUP(X8,'[1]Sheet1'!$A$38:$W$50,5,FALSE)/100</f>
        <v>0.20937649497687766</v>
      </c>
      <c r="F8" s="20">
        <f>VLOOKUP(X8,'[1]Sheet1'!$A$38:$W$50,6,FALSE)</f>
        <v>292</v>
      </c>
      <c r="G8" s="198">
        <f>VLOOKUP(X8,'[1]Sheet1'!$A$38:$W$50,7,FALSE)/100</f>
        <v>0.2180731889469754</v>
      </c>
      <c r="H8" s="21">
        <f>VLOOKUP(X8,'[1]Sheet1'!$A$38:$W$50,8,FALSE)</f>
        <v>2</v>
      </c>
      <c r="I8" s="199">
        <f>VLOOKUP(X8,'[1]Sheet1'!$A$38:$W$50,9,FALSE)/100</f>
        <v>0.2</v>
      </c>
      <c r="J8" s="20">
        <f>VLOOKUP(X8,'[1]Sheet1'!$A$38:$W$50,10,FALSE)</f>
        <v>2823</v>
      </c>
      <c r="K8" s="199">
        <f>VLOOKUP(X8,'[1]Sheet1'!$A$38:$W$50,11,FALSE)/100</f>
        <v>0.2164047527788425</v>
      </c>
      <c r="L8" s="20">
        <f>VLOOKUP(X8,'[1]Sheet1'!$A$38:$W$50,12,FALSE)</f>
        <v>1015</v>
      </c>
      <c r="M8" s="198">
        <f>VLOOKUP(X8,'[1]Sheet1'!$A$38:$W$50,13,FALSE)/100</f>
        <v>0.23344066237350508</v>
      </c>
      <c r="N8" s="21">
        <f>VLOOKUP(X8,'[1]Sheet1'!$A$38:$W$50,14,FALSE)</f>
        <v>1288</v>
      </c>
      <c r="O8" s="199">
        <f>VLOOKUP(X8,'[1]Sheet1'!$A$38:$W$50,15,FALSE)/100</f>
        <v>0.23291139240506326</v>
      </c>
      <c r="P8" s="20">
        <f>VLOOKUP(X8,'[1]Sheet1'!$A$38:$W$50,16,FALSE)</f>
        <v>335</v>
      </c>
      <c r="Q8" s="198">
        <f>VLOOKUP(X8,'[1]Sheet1'!$A$38:$W$50,17,FALSE)/100</f>
        <v>0.23541813070976808</v>
      </c>
      <c r="R8" s="21">
        <f>VLOOKUP(X8,'[1]Sheet1'!$A$38:$W$50,18,FALSE)</f>
        <v>8</v>
      </c>
      <c r="S8" s="199">
        <f>VLOOKUP(X8,'[1]Sheet1'!$A$38:$W$50,19,FALSE)/100</f>
        <v>0.18604651162790697</v>
      </c>
      <c r="T8" s="21">
        <f>VLOOKUP(X8,'[1]Sheet1'!$A$38:$W$50,20,FALSE)</f>
        <v>2646</v>
      </c>
      <c r="U8" s="199">
        <f>VLOOKUP(X8,'[1]Sheet1'!$A$38:$W$50,21,FALSE)/100</f>
        <v>0.23325105782792666</v>
      </c>
      <c r="V8" s="21">
        <f>VLOOKUP(X8,'[1]Sheet1'!$A$38:$W$50,22,FALSE)</f>
        <v>5469</v>
      </c>
      <c r="W8" s="199">
        <f>VLOOKUP(X8,'[1]Sheet1'!$A$38:$W$50,23,FALSE)/100</f>
        <v>0.22424043626224932</v>
      </c>
      <c r="X8" s="276" t="s">
        <v>88</v>
      </c>
    </row>
    <row r="9" spans="1:24" ht="15">
      <c r="A9" s="192" t="s">
        <v>23</v>
      </c>
      <c r="B9" s="23">
        <f>VLOOKUP(X9,'[1]Sheet1'!$A$38:$W$50,2,FALSE)</f>
        <v>320</v>
      </c>
      <c r="C9" s="200">
        <f>VLOOKUP(X9,'[1]Sheet1'!$A$38:$W$50,3,FALSE)/100</f>
        <v>0.05898617511520737</v>
      </c>
      <c r="D9" s="23">
        <f>VLOOKUP(X9,'[1]Sheet1'!$A$38:$W$50,4,FALSE)</f>
        <v>404</v>
      </c>
      <c r="E9" s="183">
        <f>VLOOKUP(X9,'[1]Sheet1'!$A$38:$W$50,5,FALSE)/100</f>
        <v>0.06442353691596236</v>
      </c>
      <c r="F9" s="22">
        <f>VLOOKUP(X9,'[1]Sheet1'!$A$38:$W$50,6,FALSE)</f>
        <v>96</v>
      </c>
      <c r="G9" s="200">
        <f>VLOOKUP(X9,'[1]Sheet1'!$A$38:$W$50,7,FALSE)/100</f>
        <v>0.07169529499626588</v>
      </c>
      <c r="H9" s="23">
        <f>VLOOKUP(X9,'[1]Sheet1'!$A$38:$W$50,8,FALSE)</f>
        <v>1</v>
      </c>
      <c r="I9" s="183">
        <f>VLOOKUP(X9,'[1]Sheet1'!$A$38:$W$50,9,FALSE)/100</f>
        <v>0.1</v>
      </c>
      <c r="J9" s="22">
        <f>VLOOKUP(X9,'[1]Sheet1'!$A$38:$W$50,10,FALSE)</f>
        <v>821</v>
      </c>
      <c r="K9" s="183">
        <f>VLOOKUP(X9,'[1]Sheet1'!$A$38:$W$50,11,FALSE)/100</f>
        <v>0.0629359908010732</v>
      </c>
      <c r="L9" s="22">
        <f>VLOOKUP(X9,'[1]Sheet1'!$A$38:$W$50,12,FALSE)</f>
        <v>260</v>
      </c>
      <c r="M9" s="200">
        <f>VLOOKUP(X9,'[1]Sheet1'!$A$38:$W$50,13,FALSE)/100</f>
        <v>0.05979760809567617</v>
      </c>
      <c r="N9" s="23">
        <f>VLOOKUP(X9,'[1]Sheet1'!$A$38:$W$50,14,FALSE)</f>
        <v>377</v>
      </c>
      <c r="O9" s="183">
        <f>VLOOKUP(X9,'[1]Sheet1'!$A$38:$W$50,15,FALSE)/100</f>
        <v>0.06817359855334539</v>
      </c>
      <c r="P9" s="22">
        <f>VLOOKUP(X9,'[1]Sheet1'!$A$38:$W$50,16,FALSE)</f>
        <v>98</v>
      </c>
      <c r="Q9" s="200">
        <f>VLOOKUP(X9,'[1]Sheet1'!$A$38:$W$50,17,FALSE)/100</f>
        <v>0.06886858749121574</v>
      </c>
      <c r="R9" s="23">
        <f>VLOOKUP(X9,'[1]Sheet1'!$A$38:$W$50,18,FALSE)</f>
        <v>4</v>
      </c>
      <c r="S9" s="183">
        <f>VLOOKUP(X9,'[1]Sheet1'!$A$38:$W$50,19,FALSE)/100</f>
        <v>0.09302325581395349</v>
      </c>
      <c r="T9" s="23">
        <f>VLOOKUP(X9,'[1]Sheet1'!$A$38:$W$50,20,FALSE)</f>
        <v>739</v>
      </c>
      <c r="U9" s="183">
        <f>VLOOKUP(X9,'[1]Sheet1'!$A$38:$W$50,21,FALSE)/100</f>
        <v>0.06514456981664316</v>
      </c>
      <c r="V9" s="23">
        <f>VLOOKUP(X9,'[1]Sheet1'!$A$38:$W$50,22,FALSE)</f>
        <v>1560</v>
      </c>
      <c r="W9" s="183">
        <f>VLOOKUP(X9,'[1]Sheet1'!$A$38:$W$50,23,FALSE)/100</f>
        <v>0.06396326212636845</v>
      </c>
      <c r="X9" s="276" t="s">
        <v>89</v>
      </c>
    </row>
    <row r="10" spans="1:24" ht="15">
      <c r="A10" s="192" t="s">
        <v>24</v>
      </c>
      <c r="B10" s="23">
        <f>VLOOKUP(X10,'[1]Sheet1'!$A$38:$W$50,2,FALSE)</f>
        <v>552</v>
      </c>
      <c r="C10" s="200">
        <f>VLOOKUP(X10,'[1]Sheet1'!$A$38:$W$50,3,FALSE)/100</f>
        <v>0.10175115207373273</v>
      </c>
      <c r="D10" s="23">
        <f>VLOOKUP(X10,'[1]Sheet1'!$A$38:$W$50,4,FALSE)</f>
        <v>691</v>
      </c>
      <c r="E10" s="183">
        <f>VLOOKUP(X10,'[1]Sheet1'!$A$38:$W$50,5,FALSE)/100</f>
        <v>0.11018976239834158</v>
      </c>
      <c r="F10" s="22">
        <f>VLOOKUP(X10,'[1]Sheet1'!$A$38:$W$50,6,FALSE)</f>
        <v>151</v>
      </c>
      <c r="G10" s="200">
        <f>VLOOKUP(X10,'[1]Sheet1'!$A$38:$W$50,7,FALSE)/100</f>
        <v>0.11277072442120988</v>
      </c>
      <c r="H10" s="23">
        <f>VLOOKUP(X10,'[1]Sheet1'!$A$38:$W$50,8,FALSE)</f>
        <v>1</v>
      </c>
      <c r="I10" s="183">
        <f>VLOOKUP(X10,'[1]Sheet1'!$A$38:$W$50,9,FALSE)/100</f>
        <v>0.1</v>
      </c>
      <c r="J10" s="22">
        <f>VLOOKUP(X10,'[1]Sheet1'!$A$38:$W$50,10,FALSE)</f>
        <v>1395</v>
      </c>
      <c r="K10" s="183">
        <f>VLOOKUP(X10,'[1]Sheet1'!$A$38:$W$50,11,FALSE)/100</f>
        <v>0.10693752395553852</v>
      </c>
      <c r="L10" s="22">
        <f>VLOOKUP(X10,'[1]Sheet1'!$A$38:$W$50,12,FALSE)</f>
        <v>492</v>
      </c>
      <c r="M10" s="200">
        <f>VLOOKUP(X10,'[1]Sheet1'!$A$38:$W$50,13,FALSE)/100</f>
        <v>0.11315547378104875</v>
      </c>
      <c r="N10" s="23">
        <f>VLOOKUP(X10,'[1]Sheet1'!$A$38:$W$50,14,FALSE)</f>
        <v>626</v>
      </c>
      <c r="O10" s="183">
        <f>VLOOKUP(X10,'[1]Sheet1'!$A$38:$W$50,15,FALSE)/100</f>
        <v>0.11320072332730562</v>
      </c>
      <c r="P10" s="22">
        <f>VLOOKUP(X10,'[1]Sheet1'!$A$38:$W$50,16,FALSE)</f>
        <v>171</v>
      </c>
      <c r="Q10" s="200">
        <f>VLOOKUP(X10,'[1]Sheet1'!$A$38:$W$50,17,FALSE)/100</f>
        <v>0.12016865776528458</v>
      </c>
      <c r="R10" s="23">
        <f>VLOOKUP(X10,'[1]Sheet1'!$A$38:$W$50,18,FALSE)</f>
        <v>4</v>
      </c>
      <c r="S10" s="183">
        <f>VLOOKUP(X10,'[1]Sheet1'!$A$38:$W$50,19,FALSE)/100</f>
        <v>0.09302325581395349</v>
      </c>
      <c r="T10" s="23">
        <f>VLOOKUP(X10,'[1]Sheet1'!$A$38:$W$50,20,FALSE)</f>
        <v>1293</v>
      </c>
      <c r="U10" s="183">
        <f>VLOOKUP(X10,'[1]Sheet1'!$A$38:$W$50,21,FALSE)/100</f>
        <v>0.11398095909732017</v>
      </c>
      <c r="V10" s="23">
        <f>VLOOKUP(X10,'[1]Sheet1'!$A$38:$W$50,22,FALSE)</f>
        <v>2688</v>
      </c>
      <c r="W10" s="183">
        <f>VLOOKUP(X10,'[1]Sheet1'!$A$38:$W$50,23,FALSE)/100</f>
        <v>0.11021362089466563</v>
      </c>
      <c r="X10" s="276" t="s">
        <v>90</v>
      </c>
    </row>
    <row r="11" spans="1:24" ht="15">
      <c r="A11" s="192" t="s">
        <v>25</v>
      </c>
      <c r="B11" s="23">
        <f>VLOOKUP(X11,'[1]Sheet1'!$A$38:$W$50,2,FALSE)</f>
        <v>564</v>
      </c>
      <c r="C11" s="200">
        <f>VLOOKUP(X11,'[1]Sheet1'!$A$38:$W$50,3,FALSE)/100</f>
        <v>0.10396313364055298</v>
      </c>
      <c r="D11" s="23">
        <f>VLOOKUP(X11,'[1]Sheet1'!$A$38:$W$50,4,FALSE)</f>
        <v>654</v>
      </c>
      <c r="E11" s="183">
        <f>VLOOKUP(X11,'[1]Sheet1'!$A$38:$W$50,5,FALSE)/100</f>
        <v>0.10428958698772126</v>
      </c>
      <c r="F11" s="22">
        <f>VLOOKUP(X11,'[1]Sheet1'!$A$38:$W$50,6,FALSE)</f>
        <v>127</v>
      </c>
      <c r="G11" s="200">
        <f>VLOOKUP(X11,'[1]Sheet1'!$A$38:$W$50,7,FALSE)/100</f>
        <v>0.0948469006721434</v>
      </c>
      <c r="H11" s="23">
        <f>VLOOKUP(X11,'[1]Sheet1'!$A$38:$W$50,8,FALSE)</f>
        <v>0</v>
      </c>
      <c r="I11" s="183">
        <f>VLOOKUP(X11,'[1]Sheet1'!$A$38:$W$50,9,FALSE)/100</f>
        <v>0</v>
      </c>
      <c r="J11" s="22">
        <f>VLOOKUP(X11,'[1]Sheet1'!$A$38:$W$50,10,FALSE)</f>
        <v>1345</v>
      </c>
      <c r="K11" s="183">
        <f>VLOOKUP(X11,'[1]Sheet1'!$A$38:$W$50,11,FALSE)/100</f>
        <v>0.10310463779225756</v>
      </c>
      <c r="L11" s="22">
        <f>VLOOKUP(X11,'[1]Sheet1'!$A$38:$W$50,12,FALSE)</f>
        <v>504</v>
      </c>
      <c r="M11" s="200">
        <f>VLOOKUP(X11,'[1]Sheet1'!$A$38:$W$50,13,FALSE)/100</f>
        <v>0.11591536338546456</v>
      </c>
      <c r="N11" s="23">
        <f>VLOOKUP(X11,'[1]Sheet1'!$A$38:$W$50,14,FALSE)</f>
        <v>606</v>
      </c>
      <c r="O11" s="183">
        <f>VLOOKUP(X11,'[1]Sheet1'!$A$38:$W$50,15,FALSE)/100</f>
        <v>0.10958408679927664</v>
      </c>
      <c r="P11" s="22">
        <f>VLOOKUP(X11,'[1]Sheet1'!$A$38:$W$50,16,FALSE)</f>
        <v>141</v>
      </c>
      <c r="Q11" s="200">
        <f>VLOOKUP(X11,'[1]Sheet1'!$A$38:$W$50,17,FALSE)/100</f>
        <v>0.09908643710470838</v>
      </c>
      <c r="R11" s="23">
        <f>VLOOKUP(X11,'[1]Sheet1'!$A$38:$W$50,18,FALSE)</f>
        <v>3</v>
      </c>
      <c r="S11" s="183">
        <f>VLOOKUP(X11,'[1]Sheet1'!$A$38:$W$50,19,FALSE)/100</f>
        <v>0.06976744186046512</v>
      </c>
      <c r="T11" s="23">
        <f>VLOOKUP(X11,'[1]Sheet1'!$A$38:$W$50,20,FALSE)</f>
        <v>1254</v>
      </c>
      <c r="U11" s="183">
        <f>VLOOKUP(X11,'[1]Sheet1'!$A$38:$W$50,21,FALSE)/100</f>
        <v>0.11054301833568406</v>
      </c>
      <c r="V11" s="23">
        <f>VLOOKUP(X11,'[1]Sheet1'!$A$38:$W$50,22,FALSE)</f>
        <v>2599</v>
      </c>
      <c r="W11" s="183">
        <f>VLOOKUP(X11,'[1]Sheet1'!$A$38:$W$50,23,FALSE)/100</f>
        <v>0.1065644347861741</v>
      </c>
      <c r="X11" s="276" t="s">
        <v>91</v>
      </c>
    </row>
    <row r="12" spans="1:24" ht="15.75" thickBot="1">
      <c r="A12" s="192" t="s">
        <v>26</v>
      </c>
      <c r="B12" s="23">
        <f>VLOOKUP(X12,'[1]Sheet1'!$A$38:$W$50,2,FALSE)</f>
        <v>568</v>
      </c>
      <c r="C12" s="200">
        <f>VLOOKUP(X12,'[1]Sheet1'!$A$38:$W$50,3,FALSE)/100</f>
        <v>0.1047004608294931</v>
      </c>
      <c r="D12" s="23">
        <f>VLOOKUP(X12,'[1]Sheet1'!$A$38:$W$50,4,FALSE)</f>
        <v>655</v>
      </c>
      <c r="E12" s="183">
        <f>VLOOKUP(X12,'[1]Sheet1'!$A$38:$W$50,5,FALSE)/100</f>
        <v>0.10444905118800829</v>
      </c>
      <c r="F12" s="22">
        <f>VLOOKUP(X12,'[1]Sheet1'!$A$38:$W$50,6,FALSE)</f>
        <v>125</v>
      </c>
      <c r="G12" s="200">
        <f>VLOOKUP(X12,'[1]Sheet1'!$A$38:$W$50,7,FALSE)/100</f>
        <v>0.09335324869305453</v>
      </c>
      <c r="H12" s="23">
        <f>VLOOKUP(X12,'[1]Sheet1'!$A$38:$W$50,8,FALSE)</f>
        <v>0</v>
      </c>
      <c r="I12" s="183">
        <f>VLOOKUP(X12,'[1]Sheet1'!$A$38:$W$50,9,FALSE)/100</f>
        <v>0</v>
      </c>
      <c r="J12" s="22">
        <f>VLOOKUP(X12,'[1]Sheet1'!$A$38:$W$50,10,FALSE)</f>
        <v>1348</v>
      </c>
      <c r="K12" s="183">
        <f>VLOOKUP(X12,'[1]Sheet1'!$A$38:$W$50,11,FALSE)/100</f>
        <v>0.10333461096205446</v>
      </c>
      <c r="L12" s="22">
        <f>VLOOKUP(X12,'[1]Sheet1'!$A$38:$W$50,12,FALSE)</f>
        <v>506</v>
      </c>
      <c r="M12" s="200">
        <f>VLOOKUP(X12,'[1]Sheet1'!$A$38:$W$50,13,FALSE)/100</f>
        <v>0.11637534498620057</v>
      </c>
      <c r="N12" s="23">
        <f>VLOOKUP(X12,'[1]Sheet1'!$A$38:$W$50,14,FALSE)</f>
        <v>661</v>
      </c>
      <c r="O12" s="183">
        <f>VLOOKUP(X12,'[1]Sheet1'!$A$38:$W$50,15,FALSE)/100</f>
        <v>0.11952983725135623</v>
      </c>
      <c r="P12" s="22">
        <f>VLOOKUP(X12,'[1]Sheet1'!$A$38:$W$50,16,FALSE)</f>
        <v>136</v>
      </c>
      <c r="Q12" s="200">
        <f>VLOOKUP(X12,'[1]Sheet1'!$A$38:$W$50,17,FALSE)/100</f>
        <v>0.09557273366127898</v>
      </c>
      <c r="R12" s="23">
        <f>VLOOKUP(X12,'[1]Sheet1'!$A$38:$W$50,18,FALSE)</f>
        <v>8</v>
      </c>
      <c r="S12" s="183">
        <f>VLOOKUP(X12,'[1]Sheet1'!$A$38:$W$50,19,FALSE)/100</f>
        <v>0.18604651162790697</v>
      </c>
      <c r="T12" s="23">
        <f>VLOOKUP(X12,'[1]Sheet1'!$A$38:$W$50,20,FALSE)</f>
        <v>1311</v>
      </c>
      <c r="U12" s="183">
        <f>VLOOKUP(X12,'[1]Sheet1'!$A$38:$W$50,21,FALSE)/100</f>
        <v>0.11556770098730607</v>
      </c>
      <c r="V12" s="23">
        <f>VLOOKUP(X12,'[1]Sheet1'!$A$38:$W$50,22,FALSE)</f>
        <v>2659</v>
      </c>
      <c r="W12" s="183">
        <f>VLOOKUP(X12,'[1]Sheet1'!$A$38:$W$50,23,FALSE)/100</f>
        <v>0.10902456025257289</v>
      </c>
      <c r="X12" s="276" t="s">
        <v>92</v>
      </c>
    </row>
    <row r="13" spans="1:24" ht="24.75" customHeight="1" thickBot="1">
      <c r="A13" s="38" t="s">
        <v>27</v>
      </c>
      <c r="B13" s="16">
        <f>SUM(B8:B12)</f>
        <v>3220</v>
      </c>
      <c r="C13" s="15">
        <f aca="true" t="shared" si="0" ref="C13:W13">SUM(C8:C12)</f>
        <v>0.5935483870967743</v>
      </c>
      <c r="D13" s="16">
        <f t="shared" si="0"/>
        <v>3717</v>
      </c>
      <c r="E13" s="13">
        <f t="shared" si="0"/>
        <v>0.5927284324669112</v>
      </c>
      <c r="F13" s="14">
        <f t="shared" si="0"/>
        <v>791</v>
      </c>
      <c r="G13" s="15">
        <f t="shared" si="0"/>
        <v>0.5907393577296491</v>
      </c>
      <c r="H13" s="16">
        <f t="shared" si="0"/>
        <v>4</v>
      </c>
      <c r="I13" s="13">
        <f t="shared" si="0"/>
        <v>0.4</v>
      </c>
      <c r="J13" s="14">
        <f t="shared" si="0"/>
        <v>7732</v>
      </c>
      <c r="K13" s="13">
        <f t="shared" si="0"/>
        <v>0.5927175162897662</v>
      </c>
      <c r="L13" s="14">
        <f t="shared" si="0"/>
        <v>2777</v>
      </c>
      <c r="M13" s="15">
        <f t="shared" si="0"/>
        <v>0.6386844526218952</v>
      </c>
      <c r="N13" s="16">
        <f t="shared" si="0"/>
        <v>3558</v>
      </c>
      <c r="O13" s="13">
        <f t="shared" si="0"/>
        <v>0.6433996383363472</v>
      </c>
      <c r="P13" s="14">
        <f t="shared" si="0"/>
        <v>881</v>
      </c>
      <c r="Q13" s="15">
        <f t="shared" si="0"/>
        <v>0.6191145467322557</v>
      </c>
      <c r="R13" s="16">
        <f t="shared" si="0"/>
        <v>27</v>
      </c>
      <c r="S13" s="13">
        <f t="shared" si="0"/>
        <v>0.627906976744186</v>
      </c>
      <c r="T13" s="16">
        <f t="shared" si="0"/>
        <v>7243</v>
      </c>
      <c r="U13" s="13">
        <f t="shared" si="0"/>
        <v>0.6384873060648801</v>
      </c>
      <c r="V13" s="16">
        <f t="shared" si="0"/>
        <v>14975</v>
      </c>
      <c r="W13" s="13">
        <f t="shared" si="0"/>
        <v>0.6140063143220303</v>
      </c>
      <c r="X13" s="276"/>
    </row>
    <row r="14" spans="1:24" ht="15">
      <c r="A14" s="194" t="s">
        <v>28</v>
      </c>
      <c r="B14" s="21">
        <f>VLOOKUP(X14,'[1]Sheet1'!$A$38:$W$50,2,FALSE)</f>
        <v>79</v>
      </c>
      <c r="C14" s="198">
        <f>VLOOKUP(X14,'[1]Sheet1'!$A$38:$W$50,3,FALSE)/100</f>
        <v>0.014562211981566821</v>
      </c>
      <c r="D14" s="21">
        <f>VLOOKUP(X14,'[1]Sheet1'!$A$38:$W$50,4,FALSE)</f>
        <v>86</v>
      </c>
      <c r="E14" s="199">
        <f>VLOOKUP(X14,'[1]Sheet1'!$A$38:$W$50,5,FALSE)/100</f>
        <v>0.013713921224685057</v>
      </c>
      <c r="F14" s="20">
        <f>VLOOKUP(X14,'[1]Sheet1'!$A$38:$W$50,6,FALSE)</f>
        <v>22</v>
      </c>
      <c r="G14" s="198">
        <f>VLOOKUP(X14,'[1]Sheet1'!$A$38:$W$50,7,FALSE)/100</f>
        <v>0.016430171769977596</v>
      </c>
      <c r="H14" s="21">
        <f>VLOOKUP(X14,'[1]Sheet1'!$A$38:$W$50,8,FALSE)</f>
        <v>2</v>
      </c>
      <c r="I14" s="199">
        <f>VLOOKUP(X14,'[1]Sheet1'!$A$38:$W$50,9,FALSE)/100</f>
        <v>0.2</v>
      </c>
      <c r="J14" s="20">
        <f>VLOOKUP(X14,'[1]Sheet1'!$A$38:$W$50,10,FALSE)</f>
        <v>189</v>
      </c>
      <c r="K14" s="199">
        <f>VLOOKUP(X14,'[1]Sheet1'!$A$38:$W$50,11,FALSE)/100</f>
        <v>0.014488309697201994</v>
      </c>
      <c r="L14" s="20">
        <f>VLOOKUP(X14,'[1]Sheet1'!$A$38:$W$50,12,FALSE)</f>
        <v>69</v>
      </c>
      <c r="M14" s="198">
        <f>VLOOKUP(X14,'[1]Sheet1'!$A$38:$W$50,13,FALSE)/100</f>
        <v>0.015869365225390987</v>
      </c>
      <c r="N14" s="21">
        <f>VLOOKUP(X14,'[1]Sheet1'!$A$38:$W$50,14,FALSE)</f>
        <v>117</v>
      </c>
      <c r="O14" s="199">
        <f>VLOOKUP(X14,'[1]Sheet1'!$A$38:$W$50,15,FALSE)/100</f>
        <v>0.02115732368896926</v>
      </c>
      <c r="P14" s="20">
        <f>VLOOKUP(X14,'[1]Sheet1'!$A$38:$W$50,16,FALSE)</f>
        <v>27</v>
      </c>
      <c r="Q14" s="198">
        <f>VLOOKUP(X14,'[1]Sheet1'!$A$38:$W$50,17,FALSE)/100</f>
        <v>0.018973998594518624</v>
      </c>
      <c r="R14" s="21">
        <f>VLOOKUP(X14,'[1]Sheet1'!$A$38:$W$50,18,FALSE)</f>
        <v>1</v>
      </c>
      <c r="S14" s="199">
        <f>VLOOKUP(X14,'[1]Sheet1'!$A$38:$W$50,19,FALSE)/100</f>
        <v>0.023255813953488372</v>
      </c>
      <c r="T14" s="21">
        <f>VLOOKUP(X14,'[1]Sheet1'!$A$38:$W$50,20,FALSE)</f>
        <v>214</v>
      </c>
      <c r="U14" s="199">
        <f>VLOOKUP(X14,'[1]Sheet1'!$A$38:$W$50,21,FALSE)/100</f>
        <v>0.01886459802538787</v>
      </c>
      <c r="V14" s="21">
        <f>VLOOKUP(X14,'[1]Sheet1'!$A$38:$W$50,22,FALSE)</f>
        <v>403</v>
      </c>
      <c r="W14" s="199">
        <f>VLOOKUP(X14,'[1]Sheet1'!$A$38:$W$50,23,FALSE)/100</f>
        <v>0.01652384271597852</v>
      </c>
      <c r="X14" s="276" t="s">
        <v>93</v>
      </c>
    </row>
    <row r="15" spans="1:24" ht="15">
      <c r="A15" s="175" t="s">
        <v>29</v>
      </c>
      <c r="B15" s="23">
        <f>VLOOKUP(X15,'[1]Sheet1'!$A$38:$W$50,2,FALSE)</f>
        <v>204</v>
      </c>
      <c r="C15" s="200">
        <f>VLOOKUP(X15,'[1]Sheet1'!$A$38:$W$50,3,FALSE)/100</f>
        <v>0.037603686635944704</v>
      </c>
      <c r="D15" s="23">
        <f>VLOOKUP(X15,'[1]Sheet1'!$A$38:$W$50,4,FALSE)</f>
        <v>255</v>
      </c>
      <c r="E15" s="183">
        <f>VLOOKUP(X15,'[1]Sheet1'!$A$38:$W$50,5,FALSE)/100</f>
        <v>0.040663371073194066</v>
      </c>
      <c r="F15" s="22">
        <f>VLOOKUP(X15,'[1]Sheet1'!$A$38:$W$50,6,FALSE)</f>
        <v>59</v>
      </c>
      <c r="G15" s="200">
        <f>VLOOKUP(X15,'[1]Sheet1'!$A$38:$W$50,7,FALSE)/100</f>
        <v>0.044062733383121735</v>
      </c>
      <c r="H15" s="23">
        <f>VLOOKUP(X15,'[1]Sheet1'!$A$38:$W$50,8,FALSE)</f>
        <v>1</v>
      </c>
      <c r="I15" s="183">
        <f>VLOOKUP(X15,'[1]Sheet1'!$A$38:$W$50,9,FALSE)/100</f>
        <v>0.1</v>
      </c>
      <c r="J15" s="22">
        <f>VLOOKUP(X15,'[1]Sheet1'!$A$38:$W$50,10,FALSE)</f>
        <v>519</v>
      </c>
      <c r="K15" s="183">
        <f>VLOOKUP(X15,'[1]Sheet1'!$A$38:$W$50,11,FALSE)/100</f>
        <v>0.039785358374856264</v>
      </c>
      <c r="L15" s="22">
        <f>VLOOKUP(X15,'[1]Sheet1'!$A$38:$W$50,12,FALSE)</f>
        <v>162</v>
      </c>
      <c r="M15" s="200">
        <f>VLOOKUP(X15,'[1]Sheet1'!$A$38:$W$50,13,FALSE)/100</f>
        <v>0.037258509659613616</v>
      </c>
      <c r="N15" s="23">
        <f>VLOOKUP(X15,'[1]Sheet1'!$A$38:$W$50,14,FALSE)</f>
        <v>231</v>
      </c>
      <c r="O15" s="183">
        <f>VLOOKUP(X15,'[1]Sheet1'!$A$38:$W$50,15,FALSE)/100</f>
        <v>0.04177215189873418</v>
      </c>
      <c r="P15" s="22">
        <f>VLOOKUP(X15,'[1]Sheet1'!$A$38:$W$50,16,FALSE)</f>
        <v>63</v>
      </c>
      <c r="Q15" s="200">
        <f>VLOOKUP(X15,'[1]Sheet1'!$A$38:$W$50,17,FALSE)/100</f>
        <v>0.04427266338721012</v>
      </c>
      <c r="R15" s="23">
        <f>VLOOKUP(X15,'[1]Sheet1'!$A$38:$W$50,18,FALSE)</f>
        <v>2</v>
      </c>
      <c r="S15" s="183">
        <f>VLOOKUP(X15,'[1]Sheet1'!$A$38:$W$50,19,FALSE)/100</f>
        <v>0.046511627906976744</v>
      </c>
      <c r="T15" s="23">
        <f>VLOOKUP(X15,'[1]Sheet1'!$A$38:$W$50,20,FALSE)</f>
        <v>458</v>
      </c>
      <c r="U15" s="183">
        <f>VLOOKUP(X15,'[1]Sheet1'!$A$38:$W$50,21,FALSE)/100</f>
        <v>0.0403737658674189</v>
      </c>
      <c r="V15" s="23">
        <f>VLOOKUP(X15,'[1]Sheet1'!$A$38:$W$50,22,FALSE)</f>
        <v>977</v>
      </c>
      <c r="W15" s="183">
        <f>VLOOKUP(X15,'[1]Sheet1'!$A$38:$W$50,23,FALSE)/100</f>
        <v>0.04005904301119357</v>
      </c>
      <c r="X15" s="276" t="s">
        <v>94</v>
      </c>
    </row>
    <row r="16" spans="1:24" ht="15">
      <c r="A16" s="175" t="s">
        <v>30</v>
      </c>
      <c r="B16" s="23">
        <f>VLOOKUP(X16,'[1]Sheet1'!$A$38:$W$50,2,FALSE)</f>
        <v>226</v>
      </c>
      <c r="C16" s="200">
        <f>VLOOKUP(X16,'[1]Sheet1'!$A$38:$W$50,3,FALSE)/100</f>
        <v>0.041658986175115216</v>
      </c>
      <c r="D16" s="23">
        <f>VLOOKUP(X16,'[1]Sheet1'!$A$38:$W$50,4,FALSE)</f>
        <v>285</v>
      </c>
      <c r="E16" s="183">
        <f>VLOOKUP(X16,'[1]Sheet1'!$A$38:$W$50,5,FALSE)/100</f>
        <v>0.04544729708180514</v>
      </c>
      <c r="F16" s="22">
        <f>VLOOKUP(X16,'[1]Sheet1'!$A$38:$W$50,6,FALSE)</f>
        <v>70</v>
      </c>
      <c r="G16" s="200">
        <f>VLOOKUP(X16,'[1]Sheet1'!$A$38:$W$50,7,FALSE)/100</f>
        <v>0.05227781926811053</v>
      </c>
      <c r="H16" s="23">
        <f>VLOOKUP(X16,'[1]Sheet1'!$A$38:$W$50,8,FALSE)</f>
        <v>0</v>
      </c>
      <c r="I16" s="183">
        <f>VLOOKUP(X16,'[1]Sheet1'!$A$38:$W$50,9,FALSE)/100</f>
        <v>0</v>
      </c>
      <c r="J16" s="22">
        <f>VLOOKUP(X16,'[1]Sheet1'!$A$38:$W$50,10,FALSE)</f>
        <v>581</v>
      </c>
      <c r="K16" s="183">
        <f>VLOOKUP(X16,'[1]Sheet1'!$A$38:$W$50,11,FALSE)/100</f>
        <v>0.04453813721732464</v>
      </c>
      <c r="L16" s="22">
        <f>VLOOKUP(X16,'[1]Sheet1'!$A$38:$W$50,12,FALSE)</f>
        <v>120</v>
      </c>
      <c r="M16" s="200">
        <f>VLOOKUP(X16,'[1]Sheet1'!$A$38:$W$50,13,FALSE)/100</f>
        <v>0.027598896044158234</v>
      </c>
      <c r="N16" s="23">
        <f>VLOOKUP(X16,'[1]Sheet1'!$A$38:$W$50,14,FALSE)</f>
        <v>193</v>
      </c>
      <c r="O16" s="183">
        <f>VLOOKUP(X16,'[1]Sheet1'!$A$38:$W$50,15,FALSE)/100</f>
        <v>0.034900542495479206</v>
      </c>
      <c r="P16" s="22">
        <f>VLOOKUP(X16,'[1]Sheet1'!$A$38:$W$50,16,FALSE)</f>
        <v>73</v>
      </c>
      <c r="Q16" s="200">
        <f>VLOOKUP(X16,'[1]Sheet1'!$A$38:$W$50,17,FALSE)/100</f>
        <v>0.05130007027406887</v>
      </c>
      <c r="R16" s="23">
        <f>VLOOKUP(X16,'[1]Sheet1'!$A$38:$W$50,18,FALSE)</f>
        <v>0</v>
      </c>
      <c r="S16" s="183">
        <f>VLOOKUP(X16,'[1]Sheet1'!$A$38:$W$50,19,FALSE)/100</f>
        <v>0</v>
      </c>
      <c r="T16" s="23">
        <f>VLOOKUP(X16,'[1]Sheet1'!$A$38:$W$50,20,FALSE)</f>
        <v>386</v>
      </c>
      <c r="U16" s="183">
        <f>VLOOKUP(X16,'[1]Sheet1'!$A$38:$W$50,21,FALSE)/100</f>
        <v>0.03402679830747532</v>
      </c>
      <c r="V16" s="23">
        <f>VLOOKUP(X16,'[1]Sheet1'!$A$38:$W$50,22,FALSE)</f>
        <v>967</v>
      </c>
      <c r="W16" s="183">
        <f>VLOOKUP(X16,'[1]Sheet1'!$A$38:$W$50,23,FALSE)/100</f>
        <v>0.039649022100127114</v>
      </c>
      <c r="X16" s="276" t="s">
        <v>95</v>
      </c>
    </row>
    <row r="17" spans="1:24" ht="15">
      <c r="A17" s="175" t="s">
        <v>31</v>
      </c>
      <c r="B17" s="23">
        <f>VLOOKUP(X17,'[1]Sheet1'!$A$38:$W$50,2,FALSE)</f>
        <v>39</v>
      </c>
      <c r="C17" s="200">
        <f>VLOOKUP(X17,'[1]Sheet1'!$A$38:$W$50,3,FALSE)/100</f>
        <v>0.007188940092165899</v>
      </c>
      <c r="D17" s="23">
        <f>VLOOKUP(X17,'[1]Sheet1'!$A$38:$W$50,4,FALSE)</f>
        <v>49</v>
      </c>
      <c r="E17" s="183">
        <f>VLOOKUP(X17,'[1]Sheet1'!$A$38:$W$50,5,FALSE)/100</f>
        <v>0.007813745814064741</v>
      </c>
      <c r="F17" s="22">
        <f>VLOOKUP(X17,'[1]Sheet1'!$A$38:$W$50,6,FALSE)</f>
        <v>11</v>
      </c>
      <c r="G17" s="200">
        <f>VLOOKUP(X17,'[1]Sheet1'!$A$38:$W$50,7,FALSE)/100</f>
        <v>0.008215085884988798</v>
      </c>
      <c r="H17" s="23">
        <f>VLOOKUP(X17,'[1]Sheet1'!$A$38:$W$50,8,FALSE)</f>
        <v>0</v>
      </c>
      <c r="I17" s="183">
        <f>VLOOKUP(X17,'[1]Sheet1'!$A$38:$W$50,9,FALSE)/100</f>
        <v>0</v>
      </c>
      <c r="J17" s="22">
        <f>VLOOKUP(X17,'[1]Sheet1'!$A$38:$W$50,10,FALSE)</f>
        <v>99</v>
      </c>
      <c r="K17" s="183">
        <f>VLOOKUP(X17,'[1]Sheet1'!$A$38:$W$50,11,FALSE)/100</f>
        <v>0.007589114603296282</v>
      </c>
      <c r="L17" s="22">
        <f>VLOOKUP(X17,'[1]Sheet1'!$A$38:$W$50,12,FALSE)</f>
        <v>23</v>
      </c>
      <c r="M17" s="200">
        <f>VLOOKUP(X17,'[1]Sheet1'!$A$38:$W$50,13,FALSE)/100</f>
        <v>0.0052897884084636615</v>
      </c>
      <c r="N17" s="23">
        <f>VLOOKUP(X17,'[1]Sheet1'!$A$38:$W$50,14,FALSE)</f>
        <v>42</v>
      </c>
      <c r="O17" s="183">
        <f>VLOOKUP(X17,'[1]Sheet1'!$A$38:$W$50,15,FALSE)/100</f>
        <v>0.007594936708860759</v>
      </c>
      <c r="P17" s="22">
        <f>VLOOKUP(X17,'[1]Sheet1'!$A$38:$W$50,16,FALSE)</f>
        <v>15</v>
      </c>
      <c r="Q17" s="200">
        <f>VLOOKUP(X17,'[1]Sheet1'!$A$38:$W$50,17,FALSE)/100</f>
        <v>0.010541110330288124</v>
      </c>
      <c r="R17" s="23">
        <f>VLOOKUP(X17,'[1]Sheet1'!$A$38:$W$50,18,FALSE)</f>
        <v>1</v>
      </c>
      <c r="S17" s="183">
        <f>VLOOKUP(X17,'[1]Sheet1'!$A$38:$W$50,19,FALSE)/100</f>
        <v>0.023255813953488372</v>
      </c>
      <c r="T17" s="23">
        <f>VLOOKUP(X17,'[1]Sheet1'!$A$38:$W$50,20,FALSE)</f>
        <v>81</v>
      </c>
      <c r="U17" s="183">
        <f>VLOOKUP(X17,'[1]Sheet1'!$A$38:$W$50,21,FALSE)/100</f>
        <v>0.0071403385049365305</v>
      </c>
      <c r="V17" s="23">
        <f>VLOOKUP(X17,'[1]Sheet1'!$A$38:$W$50,22,FALSE)</f>
        <v>180</v>
      </c>
      <c r="W17" s="183">
        <f>VLOOKUP(X17,'[1]Sheet1'!$A$38:$W$50,23,FALSE)/100</f>
        <v>0.007380376399196359</v>
      </c>
      <c r="X17" s="276" t="s">
        <v>96</v>
      </c>
    </row>
    <row r="18" spans="1:24" ht="15.75" thickBot="1">
      <c r="A18" s="203" t="s">
        <v>32</v>
      </c>
      <c r="B18" s="23">
        <f>VLOOKUP(X18,'[1]Sheet1'!$A$38:$W$50,2,FALSE)</f>
        <v>114</v>
      </c>
      <c r="C18" s="200">
        <f>VLOOKUP(X18,'[1]Sheet1'!$A$38:$W$50,3,FALSE)/100</f>
        <v>0.02101382488479263</v>
      </c>
      <c r="D18" s="23">
        <f>VLOOKUP(X18,'[1]Sheet1'!$A$38:$W$50,4,FALSE)</f>
        <v>149</v>
      </c>
      <c r="E18" s="183">
        <f>VLOOKUP(X18,'[1]Sheet1'!$A$38:$W$50,5,FALSE)/100</f>
        <v>0.0237601658427683</v>
      </c>
      <c r="F18" s="22">
        <f>VLOOKUP(X18,'[1]Sheet1'!$A$38:$W$50,6,FALSE)</f>
        <v>21</v>
      </c>
      <c r="G18" s="200">
        <f>VLOOKUP(X18,'[1]Sheet1'!$A$38:$W$50,7,FALSE)/100</f>
        <v>0.01568334578043316</v>
      </c>
      <c r="H18" s="23">
        <f>VLOOKUP(X18,'[1]Sheet1'!$A$38:$W$50,8,FALSE)</f>
        <v>0</v>
      </c>
      <c r="I18" s="183">
        <f>VLOOKUP(X18,'[1]Sheet1'!$A$38:$W$50,9,FALSE)/100</f>
        <v>0</v>
      </c>
      <c r="J18" s="22">
        <f>VLOOKUP(X18,'[1]Sheet1'!$A$38:$W$50,10,FALSE)</f>
        <v>284</v>
      </c>
      <c r="K18" s="183">
        <f>VLOOKUP(X18,'[1]Sheet1'!$A$38:$W$50,11,FALSE)/100</f>
        <v>0.0217707934074358</v>
      </c>
      <c r="L18" s="22">
        <f>VLOOKUP(X18,'[1]Sheet1'!$A$38:$W$50,12,FALSE)</f>
        <v>60</v>
      </c>
      <c r="M18" s="200">
        <f>VLOOKUP(X18,'[1]Sheet1'!$A$38:$W$50,13,FALSE)/100</f>
        <v>0.013799448022079117</v>
      </c>
      <c r="N18" s="23">
        <f>VLOOKUP(X18,'[1]Sheet1'!$A$38:$W$50,14,FALSE)</f>
        <v>86</v>
      </c>
      <c r="O18" s="183">
        <f>VLOOKUP(X18,'[1]Sheet1'!$A$38:$W$50,15,FALSE)/100</f>
        <v>0.015551537070524413</v>
      </c>
      <c r="P18" s="22">
        <f>VLOOKUP(X18,'[1]Sheet1'!$A$38:$W$50,16,FALSE)</f>
        <v>22</v>
      </c>
      <c r="Q18" s="200">
        <f>VLOOKUP(X18,'[1]Sheet1'!$A$38:$W$50,17,FALSE)/100</f>
        <v>0.015460295151089248</v>
      </c>
      <c r="R18" s="23">
        <f>VLOOKUP(X18,'[1]Sheet1'!$A$38:$W$50,18,FALSE)</f>
        <v>2</v>
      </c>
      <c r="S18" s="183">
        <f>VLOOKUP(X18,'[1]Sheet1'!$A$38:$W$50,19,FALSE)/100</f>
        <v>0.046511627906976744</v>
      </c>
      <c r="T18" s="23">
        <f>VLOOKUP(X18,'[1]Sheet1'!$A$38:$W$50,20,FALSE)</f>
        <v>170</v>
      </c>
      <c r="U18" s="183">
        <f>VLOOKUP(X18,'[1]Sheet1'!$A$38:$W$50,21,FALSE)/100</f>
        <v>0.014985895627644569</v>
      </c>
      <c r="V18" s="23">
        <f>VLOOKUP(X18,'[1]Sheet1'!$A$38:$W$50,22,FALSE)</f>
        <v>454</v>
      </c>
      <c r="W18" s="183">
        <f>VLOOKUP(X18,'[1]Sheet1'!$A$38:$W$50,23,FALSE)/100</f>
        <v>0.018614949362417484</v>
      </c>
      <c r="X18" s="276" t="s">
        <v>97</v>
      </c>
    </row>
    <row r="19" spans="1:24" ht="24.75" customHeight="1" thickBot="1">
      <c r="A19" s="38" t="s">
        <v>33</v>
      </c>
      <c r="B19" s="16">
        <f>SUM(B14:B18)</f>
        <v>662</v>
      </c>
      <c r="C19" s="15">
        <f aca="true" t="shared" si="1" ref="C19:W19">SUM(C14:C18)</f>
        <v>0.12202764976958527</v>
      </c>
      <c r="D19" s="16">
        <f t="shared" si="1"/>
        <v>824</v>
      </c>
      <c r="E19" s="13">
        <f t="shared" si="1"/>
        <v>0.1313985010365173</v>
      </c>
      <c r="F19" s="14">
        <f t="shared" si="1"/>
        <v>183</v>
      </c>
      <c r="G19" s="15">
        <f t="shared" si="1"/>
        <v>0.13666915608663183</v>
      </c>
      <c r="H19" s="16">
        <f t="shared" si="1"/>
        <v>3</v>
      </c>
      <c r="I19" s="13">
        <f t="shared" si="1"/>
        <v>0.30000000000000004</v>
      </c>
      <c r="J19" s="14">
        <f t="shared" si="1"/>
        <v>1672</v>
      </c>
      <c r="K19" s="13">
        <f t="shared" si="1"/>
        <v>0.12817171330011498</v>
      </c>
      <c r="L19" s="14">
        <f t="shared" si="1"/>
        <v>434</v>
      </c>
      <c r="M19" s="15">
        <f t="shared" si="1"/>
        <v>0.09981600735970561</v>
      </c>
      <c r="N19" s="16">
        <f t="shared" si="1"/>
        <v>669</v>
      </c>
      <c r="O19" s="13">
        <f t="shared" si="1"/>
        <v>0.12097649186256781</v>
      </c>
      <c r="P19" s="14">
        <f t="shared" si="1"/>
        <v>200</v>
      </c>
      <c r="Q19" s="15">
        <f t="shared" si="1"/>
        <v>0.14054813773717498</v>
      </c>
      <c r="R19" s="16">
        <f t="shared" si="1"/>
        <v>6</v>
      </c>
      <c r="S19" s="13">
        <f t="shared" si="1"/>
        <v>0.13953488372093023</v>
      </c>
      <c r="T19" s="16">
        <f t="shared" si="1"/>
        <v>1309</v>
      </c>
      <c r="U19" s="13">
        <f t="shared" si="1"/>
        <v>0.11539139633286319</v>
      </c>
      <c r="V19" s="16">
        <f t="shared" si="1"/>
        <v>2981</v>
      </c>
      <c r="W19" s="13">
        <f t="shared" si="1"/>
        <v>0.12222723358891305</v>
      </c>
      <c r="X19" s="276"/>
    </row>
    <row r="20" spans="1:24" ht="15.75" thickBot="1">
      <c r="A20" s="204" t="s">
        <v>48</v>
      </c>
      <c r="B20" s="44">
        <f>VLOOKUP(X20,'[1]Sheet1'!$A$38:$W$50,2,FALSE)</f>
        <v>133</v>
      </c>
      <c r="C20" s="201">
        <f>VLOOKUP(X20,'[1]Sheet1'!$A$38:$W$50,3,FALSE)/100</f>
        <v>0.024516129032258065</v>
      </c>
      <c r="D20" s="44">
        <f>VLOOKUP(X20,'[1]Sheet1'!$A$38:$W$50,4,FALSE)</f>
        <v>134</v>
      </c>
      <c r="E20" s="202">
        <f>VLOOKUP(X20,'[1]Sheet1'!$A$38:$W$50,5,FALSE)/100</f>
        <v>0.021368202838462764</v>
      </c>
      <c r="F20" s="45">
        <f>VLOOKUP(X20,'[1]Sheet1'!$A$38:$W$50,6,FALSE)</f>
        <v>30</v>
      </c>
      <c r="G20" s="201">
        <f>VLOOKUP(X20,'[1]Sheet1'!$A$38:$W$50,7,FALSE)/100</f>
        <v>0.022404779686333084</v>
      </c>
      <c r="H20" s="44">
        <f>VLOOKUP(X20,'[1]Sheet1'!$A$38:$W$50,8,FALSE)</f>
        <v>0</v>
      </c>
      <c r="I20" s="202">
        <f>VLOOKUP(X20,'[1]Sheet1'!$A$38:$W$50,9,FALSE)/100</f>
        <v>0</v>
      </c>
      <c r="J20" s="45">
        <f>VLOOKUP(X20,'[1]Sheet1'!$A$38:$W$50,10,FALSE)</f>
        <v>297</v>
      </c>
      <c r="K20" s="202">
        <f>VLOOKUP(X20,'[1]Sheet1'!$A$38:$W$50,11,FALSE)/100</f>
        <v>0.022767343809888846</v>
      </c>
      <c r="L20" s="45">
        <f>VLOOKUP(X20,'[1]Sheet1'!$A$38:$W$50,12,FALSE)</f>
        <v>119</v>
      </c>
      <c r="M20" s="201">
        <f>VLOOKUP(X20,'[1]Sheet1'!$A$38:$W$50,13,FALSE)/100</f>
        <v>0.02736890524379025</v>
      </c>
      <c r="N20" s="44">
        <f>VLOOKUP(X20,'[1]Sheet1'!$A$38:$W$50,14,FALSE)</f>
        <v>104</v>
      </c>
      <c r="O20" s="202">
        <f>VLOOKUP(X20,'[1]Sheet1'!$A$38:$W$50,15,FALSE)/100</f>
        <v>0.018806509945750453</v>
      </c>
      <c r="P20" s="45">
        <f>VLOOKUP(X20,'[1]Sheet1'!$A$38:$W$50,16,FALSE)</f>
        <v>24</v>
      </c>
      <c r="Q20" s="201">
        <f>VLOOKUP(X20,'[1]Sheet1'!$A$38:$W$50,17,FALSE)/100</f>
        <v>0.016865776528460996</v>
      </c>
      <c r="R20" s="44">
        <f>VLOOKUP(X20,'[1]Sheet1'!$A$38:$W$50,18,FALSE)</f>
        <v>2</v>
      </c>
      <c r="S20" s="202">
        <f>VLOOKUP(X20,'[1]Sheet1'!$A$38:$W$50,19,FALSE)/100</f>
        <v>0.046511627906976744</v>
      </c>
      <c r="T20" s="44">
        <f>VLOOKUP(X20,'[1]Sheet1'!$A$38:$W$50,20,FALSE)</f>
        <v>249</v>
      </c>
      <c r="U20" s="202">
        <f>VLOOKUP(X20,'[1]Sheet1'!$A$38:$W$50,21,FALSE)/100</f>
        <v>0.02194992947813822</v>
      </c>
      <c r="V20" s="44">
        <f>VLOOKUP(X20,'[1]Sheet1'!$A$38:$W$50,22,FALSE)</f>
        <v>546</v>
      </c>
      <c r="W20" s="202">
        <f>VLOOKUP(X20,'[1]Sheet1'!$A$38:$W$50,23,FALSE)/100</f>
        <v>0.022387141744228956</v>
      </c>
      <c r="X20" s="276" t="s">
        <v>98</v>
      </c>
    </row>
    <row r="21" spans="1:24" ht="15.75" thickBot="1">
      <c r="A21" s="50" t="s">
        <v>35</v>
      </c>
      <c r="B21" s="51">
        <f>VLOOKUP(X21,'[1]Sheet1'!$A$38:$W$50,2,FALSE)</f>
        <v>5425</v>
      </c>
      <c r="C21" s="61">
        <f>VLOOKUP(X21,'[1]Sheet1'!$A$38:$W$50,3,FALSE)/100</f>
        <v>1</v>
      </c>
      <c r="D21" s="51">
        <f>VLOOKUP(X21,'[1]Sheet1'!$A$38:$W$50,4,FALSE)</f>
        <v>6271</v>
      </c>
      <c r="E21" s="62">
        <f>VLOOKUP(X21,'[1]Sheet1'!$A$38:$W$50,5,FALSE)/100</f>
        <v>1</v>
      </c>
      <c r="F21" s="34">
        <f>VLOOKUP(X21,'[1]Sheet1'!$A$38:$W$50,6,FALSE)</f>
        <v>1339</v>
      </c>
      <c r="G21" s="61">
        <f>VLOOKUP(X21,'[1]Sheet1'!$A$38:$W$50,7,FALSE)/100</f>
        <v>1</v>
      </c>
      <c r="H21" s="51">
        <f>VLOOKUP(X21,'[1]Sheet1'!$A$38:$W$50,8,FALSE)</f>
        <v>10</v>
      </c>
      <c r="I21" s="62">
        <f>VLOOKUP(X21,'[1]Sheet1'!$A$38:$W$50,9,FALSE)/100</f>
        <v>1</v>
      </c>
      <c r="J21" s="34">
        <f>VLOOKUP(X21,'[1]Sheet1'!$A$38:$W$50,10,FALSE)</f>
        <v>13045</v>
      </c>
      <c r="K21" s="62">
        <f>VLOOKUP(X21,'[1]Sheet1'!$A$38:$W$50,11,FALSE)/100</f>
        <v>1</v>
      </c>
      <c r="L21" s="34">
        <f>VLOOKUP(X21,'[1]Sheet1'!$A$38:$W$50,12,FALSE)</f>
        <v>4348</v>
      </c>
      <c r="M21" s="61">
        <f>VLOOKUP(X21,'[1]Sheet1'!$A$38:$W$50,13,FALSE)/100</f>
        <v>1</v>
      </c>
      <c r="N21" s="51">
        <f>VLOOKUP(X21,'[1]Sheet1'!$A$38:$W$50,14,FALSE)</f>
        <v>5530</v>
      </c>
      <c r="O21" s="62">
        <f>VLOOKUP(X21,'[1]Sheet1'!$A$38:$W$50,15,FALSE)/100</f>
        <v>1</v>
      </c>
      <c r="P21" s="34">
        <f>VLOOKUP(X21,'[1]Sheet1'!$A$38:$W$50,16,FALSE)</f>
        <v>1423</v>
      </c>
      <c r="Q21" s="61">
        <f>VLOOKUP(X21,'[1]Sheet1'!$A$38:$W$50,17,FALSE)/100</f>
        <v>1</v>
      </c>
      <c r="R21" s="51">
        <f>VLOOKUP(X21,'[1]Sheet1'!$A$38:$W$50,18,FALSE)</f>
        <v>43</v>
      </c>
      <c r="S21" s="62">
        <f>VLOOKUP(X21,'[1]Sheet1'!$A$38:$W$50,19,FALSE)/100</f>
        <v>1</v>
      </c>
      <c r="T21" s="51">
        <f>VLOOKUP(X21,'[1]Sheet1'!$A$38:$W$50,20,FALSE)</f>
        <v>11344</v>
      </c>
      <c r="U21" s="62">
        <f>VLOOKUP(X21,'[1]Sheet1'!$A$38:$W$50,21,FALSE)/100</f>
        <v>1</v>
      </c>
      <c r="V21" s="51">
        <f>VLOOKUP(X21,'[1]Sheet1'!$A$38:$W$50,22,FALSE)</f>
        <v>24389</v>
      </c>
      <c r="W21" s="62">
        <f>VLOOKUP(X21,'[1]Sheet1'!$A$38:$W$50,23,FALSE)/100</f>
        <v>1</v>
      </c>
      <c r="X21" s="276" t="s">
        <v>44</v>
      </c>
    </row>
    <row r="22" spans="1:23" ht="15">
      <c r="A22" s="56"/>
      <c r="B22" s="56"/>
      <c r="C22" s="63"/>
      <c r="D22" s="56"/>
      <c r="E22" s="63"/>
      <c r="F22" s="56"/>
      <c r="G22" s="63"/>
      <c r="H22" s="56"/>
      <c r="I22" s="63"/>
      <c r="J22" s="56"/>
      <c r="K22" s="63"/>
      <c r="L22" s="56"/>
      <c r="M22" s="63"/>
      <c r="N22" s="56"/>
      <c r="O22" s="63"/>
      <c r="P22" s="56"/>
      <c r="Q22" s="63"/>
      <c r="R22" s="56"/>
      <c r="S22" s="63"/>
      <c r="T22" s="279"/>
      <c r="U22" s="63"/>
      <c r="V22" s="56"/>
      <c r="W22" s="56"/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3"/>
  <sheetViews>
    <sheetView zoomScalePageLayoutView="0" workbookViewId="0" topLeftCell="A1">
      <selection activeCell="B6" sqref="B6:Q20"/>
    </sheetView>
  </sheetViews>
  <sheetFormatPr defaultColWidth="11.421875" defaultRowHeight="15"/>
  <cols>
    <col min="1" max="1" width="30.7109375" style="155" customWidth="1"/>
    <col min="2" max="16384" width="11.421875" style="155" customWidth="1"/>
  </cols>
  <sheetData>
    <row r="1" spans="1:17" ht="49.5" customHeight="1" thickBot="1" thickTop="1">
      <c r="A1" s="321" t="s">
        <v>119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9.5" customHeight="1" thickBot="1" thickTop="1">
      <c r="A2" s="343" t="s">
        <v>17</v>
      </c>
      <c r="B2" s="306" t="s">
        <v>49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0" t="s">
        <v>44</v>
      </c>
    </row>
    <row r="3" spans="1:17" ht="19.5" customHeight="1" thickBot="1">
      <c r="A3" s="343"/>
      <c r="B3" s="346" t="s">
        <v>50</v>
      </c>
      <c r="C3" s="347"/>
      <c r="D3" s="347"/>
      <c r="E3" s="347"/>
      <c r="F3" s="348"/>
      <c r="G3" s="346" t="s">
        <v>51</v>
      </c>
      <c r="H3" s="347"/>
      <c r="I3" s="347"/>
      <c r="J3" s="347"/>
      <c r="K3" s="349"/>
      <c r="L3" s="350" t="s">
        <v>52</v>
      </c>
      <c r="M3" s="347"/>
      <c r="N3" s="347"/>
      <c r="O3" s="347"/>
      <c r="P3" s="349"/>
      <c r="Q3" s="310"/>
    </row>
    <row r="4" spans="1:17" ht="19.5" customHeight="1">
      <c r="A4" s="343"/>
      <c r="B4" s="337" t="s">
        <v>36</v>
      </c>
      <c r="C4" s="338"/>
      <c r="D4" s="338"/>
      <c r="E4" s="339"/>
      <c r="F4" s="340" t="s">
        <v>35</v>
      </c>
      <c r="G4" s="337" t="s">
        <v>36</v>
      </c>
      <c r="H4" s="338"/>
      <c r="I4" s="338"/>
      <c r="J4" s="339"/>
      <c r="K4" s="340" t="s">
        <v>35</v>
      </c>
      <c r="L4" s="342" t="s">
        <v>36</v>
      </c>
      <c r="M4" s="338"/>
      <c r="N4" s="338"/>
      <c r="O4" s="339"/>
      <c r="P4" s="340" t="s">
        <v>35</v>
      </c>
      <c r="Q4" s="310"/>
    </row>
    <row r="5" spans="1:17" ht="19.5" customHeight="1" thickBot="1">
      <c r="A5" s="344"/>
      <c r="B5" s="59" t="s">
        <v>37</v>
      </c>
      <c r="C5" s="64" t="s">
        <v>38</v>
      </c>
      <c r="D5" s="64" t="s">
        <v>39</v>
      </c>
      <c r="E5" s="65" t="s">
        <v>40</v>
      </c>
      <c r="F5" s="341"/>
      <c r="G5" s="59" t="s">
        <v>37</v>
      </c>
      <c r="H5" s="64" t="s">
        <v>38</v>
      </c>
      <c r="I5" s="64" t="s">
        <v>39</v>
      </c>
      <c r="J5" s="65" t="s">
        <v>40</v>
      </c>
      <c r="K5" s="341"/>
      <c r="L5" s="66" t="s">
        <v>37</v>
      </c>
      <c r="M5" s="64" t="s">
        <v>38</v>
      </c>
      <c r="N5" s="64" t="s">
        <v>39</v>
      </c>
      <c r="O5" s="65" t="s">
        <v>40</v>
      </c>
      <c r="P5" s="341"/>
      <c r="Q5" s="345"/>
    </row>
    <row r="6" spans="1:20" ht="24.75" customHeight="1" thickBot="1">
      <c r="A6" s="67" t="s">
        <v>21</v>
      </c>
      <c r="B6" s="16">
        <f>VLOOKUP(R6,'[1]Sheet1'!$A$56:$Q$68,2,FALSE)</f>
        <v>243</v>
      </c>
      <c r="C6" s="68">
        <f>VLOOKUP(R6,'[1]Sheet1'!$A$56:$Q$68,3,FALSE)</f>
        <v>328</v>
      </c>
      <c r="D6" s="68">
        <f>VLOOKUP(R6,'[1]Sheet1'!$A$56:$Q$68,4,FALSE)</f>
        <v>49</v>
      </c>
      <c r="E6" s="69">
        <f>VLOOKUP(R6,'[1]Sheet1'!$A$56:$Q$68,5,FALSE)</f>
        <v>0</v>
      </c>
      <c r="F6" s="70">
        <f>VLOOKUP(R6,'[1]Sheet1'!$A$56:$Q$68,6,FALSE)</f>
        <v>620</v>
      </c>
      <c r="G6" s="16">
        <f>VLOOKUP(R6,'[1]Sheet1'!$A$56:$Q$68,7,FALSE)</f>
        <v>1585</v>
      </c>
      <c r="H6" s="68">
        <f>VLOOKUP(R6,'[1]Sheet1'!$A$56:$Q$68,8,FALSE)</f>
        <v>1765</v>
      </c>
      <c r="I6" s="68">
        <f>VLOOKUP(R6,'[1]Sheet1'!$A$56:$Q$68,9,FALSE)</f>
        <v>394</v>
      </c>
      <c r="J6" s="69">
        <f>VLOOKUP(R6,'[1]Sheet1'!$A$56:$Q$68,10,FALSE)</f>
        <v>8</v>
      </c>
      <c r="K6" s="70">
        <f>VLOOKUP(R6,'[1]Sheet1'!$A$56:$Q$68,11,FALSE)</f>
        <v>3752</v>
      </c>
      <c r="L6" s="14">
        <f>VLOOKUP(R6,'[1]Sheet1'!$A$56:$Q$68,12,FALSE)</f>
        <v>600</v>
      </c>
      <c r="M6" s="68">
        <f>VLOOKUP(R6,'[1]Sheet1'!$A$56:$Q$68,13,FALSE)</f>
        <v>702</v>
      </c>
      <c r="N6" s="68">
        <f>VLOOKUP(R6,'[1]Sheet1'!$A$56:$Q$68,14,FALSE)</f>
        <v>210</v>
      </c>
      <c r="O6" s="69">
        <f>VLOOKUP(R6,'[1]Sheet1'!$A$56:$Q$68,15,FALSE)</f>
        <v>3</v>
      </c>
      <c r="P6" s="70">
        <f>VLOOKUP(R6,'[1]Sheet1'!$A$56:$Q$68,16,FALSE)</f>
        <v>1515</v>
      </c>
      <c r="Q6" s="70">
        <f>VLOOKUP(R6,'[1]Sheet1'!$A$56:$Q$68,17,FALSE)</f>
        <v>5887</v>
      </c>
      <c r="R6" s="276" t="s">
        <v>87</v>
      </c>
      <c r="T6" s="278"/>
    </row>
    <row r="7" spans="1:18" ht="15">
      <c r="A7" s="205" t="s">
        <v>22</v>
      </c>
      <c r="B7" s="21">
        <f>VLOOKUP(R7,'[1]Sheet1'!$A$56:$Q$68,2,FALSE)</f>
        <v>316</v>
      </c>
      <c r="C7" s="71">
        <f>VLOOKUP(R7,'[1]Sheet1'!$A$56:$Q$68,3,FALSE)</f>
        <v>395</v>
      </c>
      <c r="D7" s="71">
        <f>VLOOKUP(R7,'[1]Sheet1'!$A$56:$Q$68,4,FALSE)</f>
        <v>46</v>
      </c>
      <c r="E7" s="72">
        <f>VLOOKUP(R7,'[1]Sheet1'!$A$56:$Q$68,5,FALSE)</f>
        <v>5</v>
      </c>
      <c r="F7" s="206">
        <f>VLOOKUP(R7,'[1]Sheet1'!$A$56:$Q$68,6,FALSE)</f>
        <v>762</v>
      </c>
      <c r="G7" s="21">
        <f>VLOOKUP(R7,'[1]Sheet1'!$A$56:$Q$68,7,FALSE)</f>
        <v>1428</v>
      </c>
      <c r="H7" s="71">
        <f>VLOOKUP(R7,'[1]Sheet1'!$A$56:$Q$68,8,FALSE)</f>
        <v>1652</v>
      </c>
      <c r="I7" s="71">
        <f>VLOOKUP(R7,'[1]Sheet1'!$A$56:$Q$68,9,FALSE)</f>
        <v>361</v>
      </c>
      <c r="J7" s="72">
        <f>VLOOKUP(R7,'[1]Sheet1'!$A$56:$Q$68,10,FALSE)</f>
        <v>3</v>
      </c>
      <c r="K7" s="206">
        <f>VLOOKUP(R7,'[1]Sheet1'!$A$56:$Q$68,11,FALSE)</f>
        <v>3444</v>
      </c>
      <c r="L7" s="20">
        <f>VLOOKUP(R7,'[1]Sheet1'!$A$56:$Q$68,12,FALSE)</f>
        <v>487</v>
      </c>
      <c r="M7" s="71">
        <f>VLOOKUP(R7,'[1]Sheet1'!$A$56:$Q$68,13,FALSE)</f>
        <v>554</v>
      </c>
      <c r="N7" s="71">
        <f>VLOOKUP(R7,'[1]Sheet1'!$A$56:$Q$68,14,FALSE)</f>
        <v>220</v>
      </c>
      <c r="O7" s="72">
        <f>VLOOKUP(R7,'[1]Sheet1'!$A$56:$Q$68,15,FALSE)</f>
        <v>2</v>
      </c>
      <c r="P7" s="206">
        <f>VLOOKUP(R7,'[1]Sheet1'!$A$56:$Q$68,16,FALSE)</f>
        <v>1263</v>
      </c>
      <c r="Q7" s="206">
        <f>VLOOKUP(R7,'[1]Sheet1'!$A$56:$Q$68,17,FALSE)</f>
        <v>5469</v>
      </c>
      <c r="R7" s="276" t="s">
        <v>88</v>
      </c>
    </row>
    <row r="8" spans="1:18" ht="15">
      <c r="A8" s="175" t="s">
        <v>23</v>
      </c>
      <c r="B8" s="23">
        <f>VLOOKUP(R8,'[1]Sheet1'!$A$56:$Q$68,2,FALSE)</f>
        <v>111</v>
      </c>
      <c r="C8" s="73">
        <f>VLOOKUP(R8,'[1]Sheet1'!$A$56:$Q$68,3,FALSE)</f>
        <v>105</v>
      </c>
      <c r="D8" s="73">
        <f>VLOOKUP(R8,'[1]Sheet1'!$A$56:$Q$68,4,FALSE)</f>
        <v>24</v>
      </c>
      <c r="E8" s="74">
        <f>VLOOKUP(R8,'[1]Sheet1'!$A$56:$Q$68,5,FALSE)</f>
        <v>1</v>
      </c>
      <c r="F8" s="207">
        <f>VLOOKUP(R8,'[1]Sheet1'!$A$56:$Q$68,6,FALSE)</f>
        <v>241</v>
      </c>
      <c r="G8" s="23">
        <f>VLOOKUP(R8,'[1]Sheet1'!$A$56:$Q$68,7,FALSE)</f>
        <v>360</v>
      </c>
      <c r="H8" s="73">
        <f>VLOOKUP(R8,'[1]Sheet1'!$A$56:$Q$68,8,FALSE)</f>
        <v>516</v>
      </c>
      <c r="I8" s="73">
        <f>VLOOKUP(R8,'[1]Sheet1'!$A$56:$Q$68,9,FALSE)</f>
        <v>114</v>
      </c>
      <c r="J8" s="74">
        <f>VLOOKUP(R8,'[1]Sheet1'!$A$56:$Q$68,10,FALSE)</f>
        <v>4</v>
      </c>
      <c r="K8" s="207">
        <f>VLOOKUP(R8,'[1]Sheet1'!$A$56:$Q$68,11,FALSE)</f>
        <v>994</v>
      </c>
      <c r="L8" s="22">
        <f>VLOOKUP(R8,'[1]Sheet1'!$A$56:$Q$68,12,FALSE)</f>
        <v>109</v>
      </c>
      <c r="M8" s="73">
        <f>VLOOKUP(R8,'[1]Sheet1'!$A$56:$Q$68,13,FALSE)</f>
        <v>160</v>
      </c>
      <c r="N8" s="73">
        <f>VLOOKUP(R8,'[1]Sheet1'!$A$56:$Q$68,14,FALSE)</f>
        <v>56</v>
      </c>
      <c r="O8" s="74">
        <f>VLOOKUP(R8,'[1]Sheet1'!$A$56:$Q$68,15,FALSE)</f>
        <v>0</v>
      </c>
      <c r="P8" s="207">
        <f>VLOOKUP(R8,'[1]Sheet1'!$A$56:$Q$68,16,FALSE)</f>
        <v>325</v>
      </c>
      <c r="Q8" s="207">
        <f>VLOOKUP(R8,'[1]Sheet1'!$A$56:$Q$68,17,FALSE)</f>
        <v>1560</v>
      </c>
      <c r="R8" s="276" t="s">
        <v>89</v>
      </c>
    </row>
    <row r="9" spans="1:18" ht="15">
      <c r="A9" s="175" t="s">
        <v>24</v>
      </c>
      <c r="B9" s="23">
        <f>VLOOKUP(R9,'[1]Sheet1'!$A$56:$Q$68,2,FALSE)</f>
        <v>131</v>
      </c>
      <c r="C9" s="73">
        <f>VLOOKUP(R9,'[1]Sheet1'!$A$56:$Q$68,3,FALSE)</f>
        <v>150</v>
      </c>
      <c r="D9" s="73">
        <f>VLOOKUP(R9,'[1]Sheet1'!$A$56:$Q$68,4,FALSE)</f>
        <v>20</v>
      </c>
      <c r="E9" s="74">
        <f>VLOOKUP(R9,'[1]Sheet1'!$A$56:$Q$68,5,FALSE)</f>
        <v>1</v>
      </c>
      <c r="F9" s="207">
        <f>VLOOKUP(R9,'[1]Sheet1'!$A$56:$Q$68,6,FALSE)</f>
        <v>302</v>
      </c>
      <c r="G9" s="23">
        <f>VLOOKUP(R9,'[1]Sheet1'!$A$56:$Q$68,7,FALSE)</f>
        <v>669</v>
      </c>
      <c r="H9" s="73">
        <f>VLOOKUP(R9,'[1]Sheet1'!$A$56:$Q$68,8,FALSE)</f>
        <v>861</v>
      </c>
      <c r="I9" s="73">
        <f>VLOOKUP(R9,'[1]Sheet1'!$A$56:$Q$68,9,FALSE)</f>
        <v>185</v>
      </c>
      <c r="J9" s="74">
        <f>VLOOKUP(R9,'[1]Sheet1'!$A$56:$Q$68,10,FALSE)</f>
        <v>2</v>
      </c>
      <c r="K9" s="207">
        <f>VLOOKUP(R9,'[1]Sheet1'!$A$56:$Q$68,11,FALSE)</f>
        <v>1717</v>
      </c>
      <c r="L9" s="22">
        <f>VLOOKUP(R9,'[1]Sheet1'!$A$56:$Q$68,12,FALSE)</f>
        <v>244</v>
      </c>
      <c r="M9" s="73">
        <f>VLOOKUP(R9,'[1]Sheet1'!$A$56:$Q$68,13,FALSE)</f>
        <v>306</v>
      </c>
      <c r="N9" s="73">
        <f>VLOOKUP(R9,'[1]Sheet1'!$A$56:$Q$68,14,FALSE)</f>
        <v>117</v>
      </c>
      <c r="O9" s="74">
        <f>VLOOKUP(R9,'[1]Sheet1'!$A$56:$Q$68,15,FALSE)</f>
        <v>2</v>
      </c>
      <c r="P9" s="207">
        <f>VLOOKUP(R9,'[1]Sheet1'!$A$56:$Q$68,16,FALSE)</f>
        <v>669</v>
      </c>
      <c r="Q9" s="207">
        <f>VLOOKUP(R9,'[1]Sheet1'!$A$56:$Q$68,17,FALSE)</f>
        <v>2688</v>
      </c>
      <c r="R9" s="276" t="s">
        <v>90</v>
      </c>
    </row>
    <row r="10" spans="1:18" ht="15">
      <c r="A10" s="175" t="s">
        <v>25</v>
      </c>
      <c r="B10" s="23">
        <f>VLOOKUP(R10,'[1]Sheet1'!$A$56:$Q$68,2,FALSE)</f>
        <v>150</v>
      </c>
      <c r="C10" s="73">
        <f>VLOOKUP(R10,'[1]Sheet1'!$A$56:$Q$68,3,FALSE)</f>
        <v>197</v>
      </c>
      <c r="D10" s="73">
        <f>VLOOKUP(R10,'[1]Sheet1'!$A$56:$Q$68,4,FALSE)</f>
        <v>24</v>
      </c>
      <c r="E10" s="74">
        <f>VLOOKUP(R10,'[1]Sheet1'!$A$56:$Q$68,5,FALSE)</f>
        <v>0</v>
      </c>
      <c r="F10" s="207">
        <f>VLOOKUP(R10,'[1]Sheet1'!$A$56:$Q$68,6,FALSE)</f>
        <v>371</v>
      </c>
      <c r="G10" s="23">
        <f>VLOOKUP(R10,'[1]Sheet1'!$A$56:$Q$68,7,FALSE)</f>
        <v>715</v>
      </c>
      <c r="H10" s="73">
        <f>VLOOKUP(R10,'[1]Sheet1'!$A$56:$Q$68,8,FALSE)</f>
        <v>811</v>
      </c>
      <c r="I10" s="73">
        <f>VLOOKUP(R10,'[1]Sheet1'!$A$56:$Q$68,9,FALSE)</f>
        <v>153</v>
      </c>
      <c r="J10" s="74">
        <f>VLOOKUP(R10,'[1]Sheet1'!$A$56:$Q$68,10,FALSE)</f>
        <v>2</v>
      </c>
      <c r="K10" s="207">
        <f>VLOOKUP(R10,'[1]Sheet1'!$A$56:$Q$68,11,FALSE)</f>
        <v>1681</v>
      </c>
      <c r="L10" s="22">
        <f>VLOOKUP(R10,'[1]Sheet1'!$A$56:$Q$68,12,FALSE)</f>
        <v>203</v>
      </c>
      <c r="M10" s="73">
        <f>VLOOKUP(R10,'[1]Sheet1'!$A$56:$Q$68,13,FALSE)</f>
        <v>252</v>
      </c>
      <c r="N10" s="73">
        <f>VLOOKUP(R10,'[1]Sheet1'!$A$56:$Q$68,14,FALSE)</f>
        <v>91</v>
      </c>
      <c r="O10" s="74">
        <f>VLOOKUP(R10,'[1]Sheet1'!$A$56:$Q$68,15,FALSE)</f>
        <v>1</v>
      </c>
      <c r="P10" s="207">
        <f>VLOOKUP(R10,'[1]Sheet1'!$A$56:$Q$68,16,FALSE)</f>
        <v>547</v>
      </c>
      <c r="Q10" s="207">
        <f>VLOOKUP(R10,'[1]Sheet1'!$A$56:$Q$68,17,FALSE)</f>
        <v>2599</v>
      </c>
      <c r="R10" s="276" t="s">
        <v>91</v>
      </c>
    </row>
    <row r="11" spans="1:18" ht="15.75" thickBot="1">
      <c r="A11" s="193" t="s">
        <v>26</v>
      </c>
      <c r="B11" s="25">
        <f>VLOOKUP(R11,'[1]Sheet1'!$A$56:$Q$68,2,FALSE)</f>
        <v>184</v>
      </c>
      <c r="C11" s="75">
        <f>VLOOKUP(R11,'[1]Sheet1'!$A$56:$Q$68,3,FALSE)</f>
        <v>257</v>
      </c>
      <c r="D11" s="75">
        <f>VLOOKUP(R11,'[1]Sheet1'!$A$56:$Q$68,4,FALSE)</f>
        <v>36</v>
      </c>
      <c r="E11" s="76">
        <f>VLOOKUP(R11,'[1]Sheet1'!$A$56:$Q$68,5,FALSE)</f>
        <v>3</v>
      </c>
      <c r="F11" s="208">
        <f>VLOOKUP(R11,'[1]Sheet1'!$A$56:$Q$68,6,FALSE)</f>
        <v>480</v>
      </c>
      <c r="G11" s="25">
        <f>VLOOKUP(R11,'[1]Sheet1'!$A$56:$Q$68,7,FALSE)</f>
        <v>680</v>
      </c>
      <c r="H11" s="75">
        <f>VLOOKUP(R11,'[1]Sheet1'!$A$56:$Q$68,8,FALSE)</f>
        <v>812</v>
      </c>
      <c r="I11" s="75">
        <f>VLOOKUP(R11,'[1]Sheet1'!$A$56:$Q$68,9,FALSE)</f>
        <v>128</v>
      </c>
      <c r="J11" s="76">
        <f>VLOOKUP(R11,'[1]Sheet1'!$A$56:$Q$68,10,FALSE)</f>
        <v>3</v>
      </c>
      <c r="K11" s="208">
        <f>VLOOKUP(R11,'[1]Sheet1'!$A$56:$Q$68,11,FALSE)</f>
        <v>1623</v>
      </c>
      <c r="L11" s="24">
        <f>VLOOKUP(R11,'[1]Sheet1'!$A$56:$Q$68,12,FALSE)</f>
        <v>210</v>
      </c>
      <c r="M11" s="75">
        <f>VLOOKUP(R11,'[1]Sheet1'!$A$56:$Q$68,13,FALSE)</f>
        <v>247</v>
      </c>
      <c r="N11" s="75">
        <f>VLOOKUP(R11,'[1]Sheet1'!$A$56:$Q$68,14,FALSE)</f>
        <v>97</v>
      </c>
      <c r="O11" s="76">
        <f>VLOOKUP(R11,'[1]Sheet1'!$A$56:$Q$68,15,FALSE)</f>
        <v>2</v>
      </c>
      <c r="P11" s="208">
        <f>VLOOKUP(R11,'[1]Sheet1'!$A$56:$Q$68,16,FALSE)</f>
        <v>556</v>
      </c>
      <c r="Q11" s="208">
        <f>VLOOKUP(R11,'[1]Sheet1'!$A$56:$Q$68,17,FALSE)</f>
        <v>2659</v>
      </c>
      <c r="R11" s="276" t="s">
        <v>92</v>
      </c>
    </row>
    <row r="12" spans="1:18" ht="24.75" customHeight="1" thickBot="1">
      <c r="A12" s="67" t="s">
        <v>27</v>
      </c>
      <c r="B12" s="16">
        <f>SUM(B7:B11)</f>
        <v>892</v>
      </c>
      <c r="C12" s="68">
        <f aca="true" t="shared" si="0" ref="C12:Q12">SUM(C7:C11)</f>
        <v>1104</v>
      </c>
      <c r="D12" s="68">
        <f t="shared" si="0"/>
        <v>150</v>
      </c>
      <c r="E12" s="69">
        <f t="shared" si="0"/>
        <v>10</v>
      </c>
      <c r="F12" s="70">
        <f t="shared" si="0"/>
        <v>2156</v>
      </c>
      <c r="G12" s="16">
        <f t="shared" si="0"/>
        <v>3852</v>
      </c>
      <c r="H12" s="68">
        <f t="shared" si="0"/>
        <v>4652</v>
      </c>
      <c r="I12" s="68">
        <f t="shared" si="0"/>
        <v>941</v>
      </c>
      <c r="J12" s="69">
        <f t="shared" si="0"/>
        <v>14</v>
      </c>
      <c r="K12" s="70">
        <f t="shared" si="0"/>
        <v>9459</v>
      </c>
      <c r="L12" s="14">
        <f t="shared" si="0"/>
        <v>1253</v>
      </c>
      <c r="M12" s="68">
        <f t="shared" si="0"/>
        <v>1519</v>
      </c>
      <c r="N12" s="68">
        <f t="shared" si="0"/>
        <v>581</v>
      </c>
      <c r="O12" s="69">
        <f t="shared" si="0"/>
        <v>7</v>
      </c>
      <c r="P12" s="70">
        <f t="shared" si="0"/>
        <v>3360</v>
      </c>
      <c r="Q12" s="70">
        <f t="shared" si="0"/>
        <v>14975</v>
      </c>
      <c r="R12" s="276"/>
    </row>
    <row r="13" spans="1:18" ht="15">
      <c r="A13" s="194" t="s">
        <v>28</v>
      </c>
      <c r="B13" s="21">
        <f>VLOOKUP(R13,'[1]Sheet1'!$A$56:$Q$68,2,FALSE)</f>
        <v>15</v>
      </c>
      <c r="C13" s="71">
        <f>VLOOKUP(R13,'[1]Sheet1'!$A$56:$Q$68,3,FALSE)</f>
        <v>21</v>
      </c>
      <c r="D13" s="71">
        <f>VLOOKUP(R13,'[1]Sheet1'!$A$56:$Q$68,4,FALSE)</f>
        <v>5</v>
      </c>
      <c r="E13" s="72">
        <f>VLOOKUP(R13,'[1]Sheet1'!$A$56:$Q$68,5,FALSE)</f>
        <v>1</v>
      </c>
      <c r="F13" s="206">
        <f>VLOOKUP(R13,'[1]Sheet1'!$A$56:$Q$68,6,FALSE)</f>
        <v>42</v>
      </c>
      <c r="G13" s="21">
        <f>VLOOKUP(R13,'[1]Sheet1'!$A$56:$Q$68,7,FALSE)</f>
        <v>95</v>
      </c>
      <c r="H13" s="71">
        <f>VLOOKUP(R13,'[1]Sheet1'!$A$56:$Q$68,8,FALSE)</f>
        <v>141</v>
      </c>
      <c r="I13" s="71">
        <f>VLOOKUP(R13,'[1]Sheet1'!$A$56:$Q$68,9,FALSE)</f>
        <v>33</v>
      </c>
      <c r="J13" s="72">
        <f>VLOOKUP(R13,'[1]Sheet1'!$A$56:$Q$68,10,FALSE)</f>
        <v>1</v>
      </c>
      <c r="K13" s="206">
        <f>VLOOKUP(R13,'[1]Sheet1'!$A$56:$Q$68,11,FALSE)</f>
        <v>270</v>
      </c>
      <c r="L13" s="20">
        <f>VLOOKUP(R13,'[1]Sheet1'!$A$56:$Q$68,12,FALSE)</f>
        <v>38</v>
      </c>
      <c r="M13" s="71">
        <f>VLOOKUP(R13,'[1]Sheet1'!$A$56:$Q$68,13,FALSE)</f>
        <v>41</v>
      </c>
      <c r="N13" s="71">
        <f>VLOOKUP(R13,'[1]Sheet1'!$A$56:$Q$68,14,FALSE)</f>
        <v>11</v>
      </c>
      <c r="O13" s="72">
        <f>VLOOKUP(R13,'[1]Sheet1'!$A$56:$Q$68,15,FALSE)</f>
        <v>1</v>
      </c>
      <c r="P13" s="206">
        <f>VLOOKUP(R13,'[1]Sheet1'!$A$56:$Q$68,16,FALSE)</f>
        <v>91</v>
      </c>
      <c r="Q13" s="206">
        <f>VLOOKUP(R13,'[1]Sheet1'!$A$56:$Q$68,17,FALSE)</f>
        <v>403</v>
      </c>
      <c r="R13" s="276" t="s">
        <v>93</v>
      </c>
    </row>
    <row r="14" spans="1:18" ht="15">
      <c r="A14" s="175" t="s">
        <v>29</v>
      </c>
      <c r="B14" s="23">
        <f>VLOOKUP(R14,'[1]Sheet1'!$A$56:$Q$68,2,FALSE)</f>
        <v>44</v>
      </c>
      <c r="C14" s="73">
        <f>VLOOKUP(R14,'[1]Sheet1'!$A$56:$Q$68,3,FALSE)</f>
        <v>68</v>
      </c>
      <c r="D14" s="73">
        <f>VLOOKUP(R14,'[1]Sheet1'!$A$56:$Q$68,4,FALSE)</f>
        <v>14</v>
      </c>
      <c r="E14" s="74">
        <f>VLOOKUP(R14,'[1]Sheet1'!$A$56:$Q$68,5,FALSE)</f>
        <v>1</v>
      </c>
      <c r="F14" s="207">
        <f>VLOOKUP(R14,'[1]Sheet1'!$A$56:$Q$68,6,FALSE)</f>
        <v>127</v>
      </c>
      <c r="G14" s="23">
        <f>VLOOKUP(R14,'[1]Sheet1'!$A$56:$Q$68,7,FALSE)</f>
        <v>237</v>
      </c>
      <c r="H14" s="73">
        <f>VLOOKUP(R14,'[1]Sheet1'!$A$56:$Q$68,8,FALSE)</f>
        <v>330</v>
      </c>
      <c r="I14" s="73">
        <f>VLOOKUP(R14,'[1]Sheet1'!$A$56:$Q$68,9,FALSE)</f>
        <v>76</v>
      </c>
      <c r="J14" s="74">
        <f>VLOOKUP(R14,'[1]Sheet1'!$A$56:$Q$68,10,FALSE)</f>
        <v>2</v>
      </c>
      <c r="K14" s="207">
        <f>VLOOKUP(R14,'[1]Sheet1'!$A$56:$Q$68,11,FALSE)</f>
        <v>645</v>
      </c>
      <c r="L14" s="22">
        <f>VLOOKUP(R14,'[1]Sheet1'!$A$56:$Q$68,12,FALSE)</f>
        <v>85</v>
      </c>
      <c r="M14" s="73">
        <f>VLOOKUP(R14,'[1]Sheet1'!$A$56:$Q$68,13,FALSE)</f>
        <v>88</v>
      </c>
      <c r="N14" s="73">
        <f>VLOOKUP(R14,'[1]Sheet1'!$A$56:$Q$68,14,FALSE)</f>
        <v>32</v>
      </c>
      <c r="O14" s="74">
        <f>VLOOKUP(R14,'[1]Sheet1'!$A$56:$Q$68,15,FALSE)</f>
        <v>0</v>
      </c>
      <c r="P14" s="207">
        <f>VLOOKUP(R14,'[1]Sheet1'!$A$56:$Q$68,16,FALSE)</f>
        <v>205</v>
      </c>
      <c r="Q14" s="207">
        <f>VLOOKUP(R14,'[1]Sheet1'!$A$56:$Q$68,17,FALSE)</f>
        <v>977</v>
      </c>
      <c r="R14" s="276" t="s">
        <v>94</v>
      </c>
    </row>
    <row r="15" spans="1:18" ht="15">
      <c r="A15" s="175" t="s">
        <v>30</v>
      </c>
      <c r="B15" s="23">
        <f>VLOOKUP(R15,'[1]Sheet1'!$A$56:$Q$68,2,FALSE)</f>
        <v>44</v>
      </c>
      <c r="C15" s="73">
        <f>VLOOKUP(R15,'[1]Sheet1'!$A$56:$Q$68,3,FALSE)</f>
        <v>64</v>
      </c>
      <c r="D15" s="73">
        <f>VLOOKUP(R15,'[1]Sheet1'!$A$56:$Q$68,4,FALSE)</f>
        <v>12</v>
      </c>
      <c r="E15" s="74">
        <f>VLOOKUP(R15,'[1]Sheet1'!$A$56:$Q$68,5,FALSE)</f>
        <v>0</v>
      </c>
      <c r="F15" s="207">
        <f>VLOOKUP(R15,'[1]Sheet1'!$A$56:$Q$68,6,FALSE)</f>
        <v>120</v>
      </c>
      <c r="G15" s="23">
        <f>VLOOKUP(R15,'[1]Sheet1'!$A$56:$Q$68,7,FALSE)</f>
        <v>224</v>
      </c>
      <c r="H15" s="73">
        <f>VLOOKUP(R15,'[1]Sheet1'!$A$56:$Q$68,8,FALSE)</f>
        <v>306</v>
      </c>
      <c r="I15" s="73">
        <f>VLOOKUP(R15,'[1]Sheet1'!$A$56:$Q$68,9,FALSE)</f>
        <v>81</v>
      </c>
      <c r="J15" s="74">
        <f>VLOOKUP(R15,'[1]Sheet1'!$A$56:$Q$68,10,FALSE)</f>
        <v>0</v>
      </c>
      <c r="K15" s="207">
        <f>VLOOKUP(R15,'[1]Sheet1'!$A$56:$Q$68,11,FALSE)</f>
        <v>611</v>
      </c>
      <c r="L15" s="22">
        <f>VLOOKUP(R15,'[1]Sheet1'!$A$56:$Q$68,12,FALSE)</f>
        <v>78</v>
      </c>
      <c r="M15" s="73">
        <f>VLOOKUP(R15,'[1]Sheet1'!$A$56:$Q$68,13,FALSE)</f>
        <v>108</v>
      </c>
      <c r="N15" s="73">
        <f>VLOOKUP(R15,'[1]Sheet1'!$A$56:$Q$68,14,FALSE)</f>
        <v>50</v>
      </c>
      <c r="O15" s="74">
        <f>VLOOKUP(R15,'[1]Sheet1'!$A$56:$Q$68,15,FALSE)</f>
        <v>0</v>
      </c>
      <c r="P15" s="207">
        <f>VLOOKUP(R15,'[1]Sheet1'!$A$56:$Q$68,16,FALSE)</f>
        <v>236</v>
      </c>
      <c r="Q15" s="207">
        <f>VLOOKUP(R15,'[1]Sheet1'!$A$56:$Q$68,17,FALSE)</f>
        <v>967</v>
      </c>
      <c r="R15" s="276" t="s">
        <v>95</v>
      </c>
    </row>
    <row r="16" spans="1:18" ht="15">
      <c r="A16" s="175" t="s">
        <v>31</v>
      </c>
      <c r="B16" s="23">
        <f>VLOOKUP(R16,'[1]Sheet1'!$A$56:$Q$68,2,FALSE)</f>
        <v>15</v>
      </c>
      <c r="C16" s="73">
        <f>VLOOKUP(R16,'[1]Sheet1'!$A$56:$Q$68,3,FALSE)</f>
        <v>15</v>
      </c>
      <c r="D16" s="73">
        <f>VLOOKUP(R16,'[1]Sheet1'!$A$56:$Q$68,4,FALSE)</f>
        <v>2</v>
      </c>
      <c r="E16" s="74">
        <f>VLOOKUP(R16,'[1]Sheet1'!$A$56:$Q$68,5,FALSE)</f>
        <v>0</v>
      </c>
      <c r="F16" s="207">
        <f>VLOOKUP(R16,'[1]Sheet1'!$A$56:$Q$68,6,FALSE)</f>
        <v>32</v>
      </c>
      <c r="G16" s="23">
        <f>VLOOKUP(R16,'[1]Sheet1'!$A$56:$Q$68,7,FALSE)</f>
        <v>33</v>
      </c>
      <c r="H16" s="73">
        <f>VLOOKUP(R16,'[1]Sheet1'!$A$56:$Q$68,8,FALSE)</f>
        <v>55</v>
      </c>
      <c r="I16" s="73">
        <f>VLOOKUP(R16,'[1]Sheet1'!$A$56:$Q$68,9,FALSE)</f>
        <v>16</v>
      </c>
      <c r="J16" s="74">
        <f>VLOOKUP(R16,'[1]Sheet1'!$A$56:$Q$68,10,FALSE)</f>
        <v>1</v>
      </c>
      <c r="K16" s="207">
        <f>VLOOKUP(R16,'[1]Sheet1'!$A$56:$Q$68,11,FALSE)</f>
        <v>105</v>
      </c>
      <c r="L16" s="22">
        <f>VLOOKUP(R16,'[1]Sheet1'!$A$56:$Q$68,12,FALSE)</f>
        <v>14</v>
      </c>
      <c r="M16" s="73">
        <f>VLOOKUP(R16,'[1]Sheet1'!$A$56:$Q$68,13,FALSE)</f>
        <v>21</v>
      </c>
      <c r="N16" s="73">
        <f>VLOOKUP(R16,'[1]Sheet1'!$A$56:$Q$68,14,FALSE)</f>
        <v>8</v>
      </c>
      <c r="O16" s="74">
        <f>VLOOKUP(R16,'[1]Sheet1'!$A$56:$Q$68,15,FALSE)</f>
        <v>0</v>
      </c>
      <c r="P16" s="207">
        <f>VLOOKUP(R16,'[1]Sheet1'!$A$56:$Q$68,16,FALSE)</f>
        <v>43</v>
      </c>
      <c r="Q16" s="207">
        <f>VLOOKUP(R16,'[1]Sheet1'!$A$56:$Q$68,17,FALSE)</f>
        <v>180</v>
      </c>
      <c r="R16" s="276" t="s">
        <v>96</v>
      </c>
    </row>
    <row r="17" spans="1:18" ht="15.75" thickBot="1">
      <c r="A17" s="209" t="s">
        <v>32</v>
      </c>
      <c r="B17" s="25">
        <f>VLOOKUP(R17,'[1]Sheet1'!$A$56:$Q$68,2,FALSE)</f>
        <v>17</v>
      </c>
      <c r="C17" s="75">
        <f>VLOOKUP(R17,'[1]Sheet1'!$A$56:$Q$68,3,FALSE)</f>
        <v>34</v>
      </c>
      <c r="D17" s="75">
        <f>VLOOKUP(R17,'[1]Sheet1'!$A$56:$Q$68,4,FALSE)</f>
        <v>4</v>
      </c>
      <c r="E17" s="76">
        <f>VLOOKUP(R17,'[1]Sheet1'!$A$56:$Q$68,5,FALSE)</f>
        <v>0</v>
      </c>
      <c r="F17" s="208">
        <f>VLOOKUP(R17,'[1]Sheet1'!$A$56:$Q$68,6,FALSE)</f>
        <v>55</v>
      </c>
      <c r="G17" s="25">
        <f>VLOOKUP(R17,'[1]Sheet1'!$A$56:$Q$68,7,FALSE)</f>
        <v>117</v>
      </c>
      <c r="H17" s="75">
        <f>VLOOKUP(R17,'[1]Sheet1'!$A$56:$Q$68,8,FALSE)</f>
        <v>154</v>
      </c>
      <c r="I17" s="75">
        <f>VLOOKUP(R17,'[1]Sheet1'!$A$56:$Q$68,9,FALSE)</f>
        <v>28</v>
      </c>
      <c r="J17" s="76">
        <f>VLOOKUP(R17,'[1]Sheet1'!$A$56:$Q$68,10,FALSE)</f>
        <v>1</v>
      </c>
      <c r="K17" s="208">
        <f>VLOOKUP(R17,'[1]Sheet1'!$A$56:$Q$68,11,FALSE)</f>
        <v>300</v>
      </c>
      <c r="L17" s="24">
        <f>VLOOKUP(R17,'[1]Sheet1'!$A$56:$Q$68,12,FALSE)</f>
        <v>40</v>
      </c>
      <c r="M17" s="75">
        <f>VLOOKUP(R17,'[1]Sheet1'!$A$56:$Q$68,13,FALSE)</f>
        <v>47</v>
      </c>
      <c r="N17" s="75">
        <f>VLOOKUP(R17,'[1]Sheet1'!$A$56:$Q$68,14,FALSE)</f>
        <v>11</v>
      </c>
      <c r="O17" s="76">
        <f>VLOOKUP(R17,'[1]Sheet1'!$A$56:$Q$68,15,FALSE)</f>
        <v>1</v>
      </c>
      <c r="P17" s="208">
        <f>VLOOKUP(R17,'[1]Sheet1'!$A$56:$Q$68,16,FALSE)</f>
        <v>99</v>
      </c>
      <c r="Q17" s="208">
        <f>VLOOKUP(R17,'[1]Sheet1'!$A$56:$Q$68,17,FALSE)</f>
        <v>454</v>
      </c>
      <c r="R17" s="276" t="s">
        <v>97</v>
      </c>
    </row>
    <row r="18" spans="1:18" ht="24.75" customHeight="1" thickBot="1">
      <c r="A18" s="67" t="s">
        <v>33</v>
      </c>
      <c r="B18" s="16">
        <f>SUM(B13:B17)</f>
        <v>135</v>
      </c>
      <c r="C18" s="68">
        <f aca="true" t="shared" si="1" ref="C18:Q18">SUM(C13:C17)</f>
        <v>202</v>
      </c>
      <c r="D18" s="68">
        <f t="shared" si="1"/>
        <v>37</v>
      </c>
      <c r="E18" s="69">
        <f t="shared" si="1"/>
        <v>2</v>
      </c>
      <c r="F18" s="70">
        <f t="shared" si="1"/>
        <v>376</v>
      </c>
      <c r="G18" s="16">
        <f t="shared" si="1"/>
        <v>706</v>
      </c>
      <c r="H18" s="68">
        <f t="shared" si="1"/>
        <v>986</v>
      </c>
      <c r="I18" s="68">
        <f t="shared" si="1"/>
        <v>234</v>
      </c>
      <c r="J18" s="69">
        <f t="shared" si="1"/>
        <v>5</v>
      </c>
      <c r="K18" s="70">
        <f t="shared" si="1"/>
        <v>1931</v>
      </c>
      <c r="L18" s="14">
        <f t="shared" si="1"/>
        <v>255</v>
      </c>
      <c r="M18" s="68">
        <f t="shared" si="1"/>
        <v>305</v>
      </c>
      <c r="N18" s="68">
        <f t="shared" si="1"/>
        <v>112</v>
      </c>
      <c r="O18" s="69">
        <f t="shared" si="1"/>
        <v>2</v>
      </c>
      <c r="P18" s="70">
        <f t="shared" si="1"/>
        <v>674</v>
      </c>
      <c r="Q18" s="70">
        <f t="shared" si="1"/>
        <v>2981</v>
      </c>
      <c r="R18" s="276"/>
    </row>
    <row r="19" spans="1:18" ht="15.75" thickBot="1">
      <c r="A19" s="196" t="s">
        <v>48</v>
      </c>
      <c r="B19" s="28">
        <f>VLOOKUP(R19,'[1]Sheet1'!$A$56:$Q$68,2,FALSE)</f>
        <v>26</v>
      </c>
      <c r="C19" s="77">
        <f>VLOOKUP(R19,'[1]Sheet1'!$A$56:$Q$68,3,FALSE)</f>
        <v>36</v>
      </c>
      <c r="D19" s="77">
        <f>VLOOKUP(R19,'[1]Sheet1'!$A$56:$Q$68,4,FALSE)</f>
        <v>7</v>
      </c>
      <c r="E19" s="78">
        <f>VLOOKUP(R19,'[1]Sheet1'!$A$56:$Q$68,5,FALSE)</f>
        <v>1</v>
      </c>
      <c r="F19" s="210">
        <f>VLOOKUP(R19,'[1]Sheet1'!$A$56:$Q$68,6,FALSE)</f>
        <v>70</v>
      </c>
      <c r="G19" s="28">
        <f>VLOOKUP(R19,'[1]Sheet1'!$A$56:$Q$68,7,FALSE)</f>
        <v>167</v>
      </c>
      <c r="H19" s="77">
        <f>VLOOKUP(R19,'[1]Sheet1'!$A$56:$Q$68,8,FALSE)</f>
        <v>155</v>
      </c>
      <c r="I19" s="77">
        <f>VLOOKUP(R19,'[1]Sheet1'!$A$56:$Q$68,9,FALSE)</f>
        <v>30</v>
      </c>
      <c r="J19" s="78">
        <f>VLOOKUP(R19,'[1]Sheet1'!$A$56:$Q$68,10,FALSE)</f>
        <v>1</v>
      </c>
      <c r="K19" s="210">
        <f>VLOOKUP(R19,'[1]Sheet1'!$A$56:$Q$68,11,FALSE)</f>
        <v>353</v>
      </c>
      <c r="L19" s="27">
        <f>VLOOKUP(R19,'[1]Sheet1'!$A$56:$Q$68,12,FALSE)</f>
        <v>59</v>
      </c>
      <c r="M19" s="77">
        <f>VLOOKUP(R19,'[1]Sheet1'!$A$56:$Q$68,13,FALSE)</f>
        <v>47</v>
      </c>
      <c r="N19" s="77">
        <f>VLOOKUP(R19,'[1]Sheet1'!$A$56:$Q$68,14,FALSE)</f>
        <v>17</v>
      </c>
      <c r="O19" s="78">
        <f>VLOOKUP(R19,'[1]Sheet1'!$A$56:$Q$68,15,FALSE)</f>
        <v>0</v>
      </c>
      <c r="P19" s="210">
        <f>VLOOKUP(R19,'[1]Sheet1'!$A$56:$Q$68,16,FALSE)</f>
        <v>123</v>
      </c>
      <c r="Q19" s="210">
        <f>VLOOKUP(R19,'[1]Sheet1'!$A$56:$Q$68,17,FALSE)</f>
        <v>546</v>
      </c>
      <c r="R19" s="276" t="s">
        <v>98</v>
      </c>
    </row>
    <row r="20" spans="1:18" ht="15.75" thickBot="1">
      <c r="A20" s="50" t="s">
        <v>35</v>
      </c>
      <c r="B20" s="51">
        <f>VLOOKUP(R20,'[1]Sheet1'!$A$56:$Q$68,2,FALSE)</f>
        <v>1296</v>
      </c>
      <c r="C20" s="79">
        <f>VLOOKUP(R20,'[1]Sheet1'!$A$56:$Q$68,3,FALSE)</f>
        <v>1670</v>
      </c>
      <c r="D20" s="79">
        <f>VLOOKUP(R20,'[1]Sheet1'!$A$56:$Q$68,4,FALSE)</f>
        <v>243</v>
      </c>
      <c r="E20" s="80">
        <f>VLOOKUP(R20,'[1]Sheet1'!$A$56:$Q$68,5,FALSE)</f>
        <v>13</v>
      </c>
      <c r="F20" s="81">
        <f>VLOOKUP(R20,'[1]Sheet1'!$A$56:$Q$68,6,FALSE)</f>
        <v>3222</v>
      </c>
      <c r="G20" s="51">
        <f>VLOOKUP(R20,'[1]Sheet1'!$A$56:$Q$68,7,FALSE)</f>
        <v>6310</v>
      </c>
      <c r="H20" s="79">
        <f>VLOOKUP(R20,'[1]Sheet1'!$A$56:$Q$68,8,FALSE)</f>
        <v>7558</v>
      </c>
      <c r="I20" s="79">
        <f>VLOOKUP(R20,'[1]Sheet1'!$A$56:$Q$68,9,FALSE)</f>
        <v>1599</v>
      </c>
      <c r="J20" s="80">
        <f>VLOOKUP(R20,'[1]Sheet1'!$A$56:$Q$68,10,FALSE)</f>
        <v>28</v>
      </c>
      <c r="K20" s="81">
        <f>VLOOKUP(R20,'[1]Sheet1'!$A$56:$Q$68,11,FALSE)</f>
        <v>15495</v>
      </c>
      <c r="L20" s="34">
        <f>VLOOKUP(R20,'[1]Sheet1'!$A$56:$Q$68,12,FALSE)</f>
        <v>2167</v>
      </c>
      <c r="M20" s="79">
        <f>VLOOKUP(R20,'[1]Sheet1'!$A$56:$Q$68,13,FALSE)</f>
        <v>2573</v>
      </c>
      <c r="N20" s="79">
        <f>VLOOKUP(R20,'[1]Sheet1'!$A$56:$Q$68,14,FALSE)</f>
        <v>920</v>
      </c>
      <c r="O20" s="80">
        <f>VLOOKUP(R20,'[1]Sheet1'!$A$56:$Q$68,15,FALSE)</f>
        <v>12</v>
      </c>
      <c r="P20" s="81">
        <f>VLOOKUP(R20,'[1]Sheet1'!$A$56:$Q$68,16,FALSE)</f>
        <v>5672</v>
      </c>
      <c r="Q20" s="81">
        <f>VLOOKUP(R20,'[1]Sheet1'!$A$56:$Q$68,17,FALSE)</f>
        <v>24389</v>
      </c>
      <c r="R20" s="276" t="s">
        <v>44</v>
      </c>
    </row>
    <row r="21" spans="1:17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279"/>
      <c r="Q22" s="279"/>
    </row>
    <row r="23" spans="1:17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B6" sqref="B6:Q20"/>
    </sheetView>
  </sheetViews>
  <sheetFormatPr defaultColWidth="11.421875" defaultRowHeight="15"/>
  <cols>
    <col min="1" max="1" width="30.7109375" style="155" customWidth="1"/>
    <col min="2" max="4" width="12.57421875" style="155" bestFit="1" customWidth="1"/>
    <col min="5" max="5" width="9.28125" style="155" bestFit="1" customWidth="1"/>
    <col min="6" max="11" width="12.57421875" style="155" bestFit="1" customWidth="1"/>
    <col min="12" max="14" width="13.8515625" style="155" bestFit="1" customWidth="1"/>
    <col min="15" max="15" width="11.28125" style="155" bestFit="1" customWidth="1"/>
    <col min="16" max="17" width="15.140625" style="155" bestFit="1" customWidth="1"/>
    <col min="18" max="16384" width="11.421875" style="155" customWidth="1"/>
  </cols>
  <sheetData>
    <row r="1" spans="1:17" ht="49.5" customHeight="1" thickBot="1" thickTop="1">
      <c r="A1" s="321" t="s">
        <v>120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1:17" ht="19.5" customHeight="1" thickBot="1" thickTop="1">
      <c r="A2" s="343" t="s">
        <v>17</v>
      </c>
      <c r="B2" s="306" t="s">
        <v>49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0" t="s">
        <v>44</v>
      </c>
    </row>
    <row r="3" spans="1:17" ht="19.5" customHeight="1" thickBot="1">
      <c r="A3" s="343"/>
      <c r="B3" s="346" t="s">
        <v>50</v>
      </c>
      <c r="C3" s="347"/>
      <c r="D3" s="347"/>
      <c r="E3" s="347"/>
      <c r="F3" s="348"/>
      <c r="G3" s="346" t="s">
        <v>51</v>
      </c>
      <c r="H3" s="347"/>
      <c r="I3" s="347"/>
      <c r="J3" s="347"/>
      <c r="K3" s="349"/>
      <c r="L3" s="350" t="s">
        <v>52</v>
      </c>
      <c r="M3" s="347"/>
      <c r="N3" s="347"/>
      <c r="O3" s="347"/>
      <c r="P3" s="349"/>
      <c r="Q3" s="310"/>
    </row>
    <row r="4" spans="1:17" ht="19.5" customHeight="1">
      <c r="A4" s="343"/>
      <c r="B4" s="337" t="s">
        <v>36</v>
      </c>
      <c r="C4" s="338"/>
      <c r="D4" s="338"/>
      <c r="E4" s="339"/>
      <c r="F4" s="340" t="s">
        <v>35</v>
      </c>
      <c r="G4" s="337" t="s">
        <v>36</v>
      </c>
      <c r="H4" s="338"/>
      <c r="I4" s="338"/>
      <c r="J4" s="339"/>
      <c r="K4" s="340" t="s">
        <v>35</v>
      </c>
      <c r="L4" s="342" t="s">
        <v>36</v>
      </c>
      <c r="M4" s="338"/>
      <c r="N4" s="338"/>
      <c r="O4" s="339"/>
      <c r="P4" s="340" t="s">
        <v>35</v>
      </c>
      <c r="Q4" s="310"/>
    </row>
    <row r="5" spans="1:17" ht="19.5" customHeight="1" thickBot="1">
      <c r="A5" s="344"/>
      <c r="B5" s="59" t="s">
        <v>37</v>
      </c>
      <c r="C5" s="64" t="s">
        <v>38</v>
      </c>
      <c r="D5" s="64" t="s">
        <v>39</v>
      </c>
      <c r="E5" s="65" t="s">
        <v>40</v>
      </c>
      <c r="F5" s="341"/>
      <c r="G5" s="59" t="s">
        <v>37</v>
      </c>
      <c r="H5" s="64" t="s">
        <v>38</v>
      </c>
      <c r="I5" s="64" t="s">
        <v>39</v>
      </c>
      <c r="J5" s="65" t="s">
        <v>40</v>
      </c>
      <c r="K5" s="341"/>
      <c r="L5" s="66" t="s">
        <v>37</v>
      </c>
      <c r="M5" s="64" t="s">
        <v>38</v>
      </c>
      <c r="N5" s="64" t="s">
        <v>39</v>
      </c>
      <c r="O5" s="65" t="s">
        <v>40</v>
      </c>
      <c r="P5" s="341"/>
      <c r="Q5" s="345"/>
    </row>
    <row r="6" spans="1:18" ht="24.75" customHeight="1" thickBot="1">
      <c r="A6" s="83" t="s">
        <v>21</v>
      </c>
      <c r="B6" s="84">
        <f>VLOOKUP(R6,'[1]Sheet1'!$A$74:$Q$86,2,FALSE)/100</f>
        <v>0.1875</v>
      </c>
      <c r="C6" s="85">
        <f>VLOOKUP(R6,'[1]Sheet1'!$A$74:$Q$86,3,FALSE)/100</f>
        <v>0.19640718562874251</v>
      </c>
      <c r="D6" s="85">
        <f>VLOOKUP(R6,'[1]Sheet1'!$A$74:$Q$86,4,FALSE)/100</f>
        <v>0.2016460905349794</v>
      </c>
      <c r="E6" s="18">
        <f>VLOOKUP(R6,'[1]Sheet1'!$A$74:$Q$86,5,FALSE)/100</f>
        <v>0</v>
      </c>
      <c r="F6" s="19">
        <f>VLOOKUP(R6,'[1]Sheet1'!$A$74:$Q$86,6,FALSE)/100</f>
        <v>0.19242706393544382</v>
      </c>
      <c r="G6" s="86">
        <f>VLOOKUP(R6,'[1]Sheet1'!$A$74:$Q$86,7,FALSE)/100</f>
        <v>0.25118858954041207</v>
      </c>
      <c r="H6" s="85">
        <f>VLOOKUP(R6,'[1]Sheet1'!$A$74:$Q$86,8,FALSE)/100</f>
        <v>0.233527388197936</v>
      </c>
      <c r="I6" s="85">
        <f>VLOOKUP(R6,'[1]Sheet1'!$A$74:$Q$86,9,FALSE)/100</f>
        <v>0.24640400250156344</v>
      </c>
      <c r="J6" s="18">
        <f>VLOOKUP(R6,'[1]Sheet1'!$A$74:$Q$86,10,FALSE)/100</f>
        <v>0.2857142857142857</v>
      </c>
      <c r="K6" s="19">
        <f>VLOOKUP(R6,'[1]Sheet1'!$A$74:$Q$86,11,FALSE)/100</f>
        <v>0.24214262665375927</v>
      </c>
      <c r="L6" s="84">
        <f>VLOOKUP(R6,'[1]Sheet1'!$A$74:$Q$86,12,FALSE)/100</f>
        <v>0.2768804799261652</v>
      </c>
      <c r="M6" s="85">
        <f>VLOOKUP(R6,'[1]Sheet1'!$A$74:$Q$86,13,FALSE)/100</f>
        <v>0.27283326855810336</v>
      </c>
      <c r="N6" s="85">
        <f>VLOOKUP(R6,'[1]Sheet1'!$A$74:$Q$86,14,FALSE)/100</f>
        <v>0.22826086956521738</v>
      </c>
      <c r="O6" s="18">
        <f>VLOOKUP(R6,'[1]Sheet1'!$A$74:$Q$86,15,FALSE)/100</f>
        <v>0.25</v>
      </c>
      <c r="P6" s="19">
        <f>VLOOKUP(R6,'[1]Sheet1'!$A$74:$Q$86,16,FALSE)/100</f>
        <v>0.2671015514809591</v>
      </c>
      <c r="Q6" s="19">
        <f>VLOOKUP(R6,'[1]Sheet1'!$A$74:$Q$86,17,FALSE)/100</f>
        <v>0.24137931034482757</v>
      </c>
      <c r="R6" s="276" t="s">
        <v>87</v>
      </c>
    </row>
    <row r="7" spans="1:18" ht="15">
      <c r="A7" s="211" t="s">
        <v>22</v>
      </c>
      <c r="B7" s="212">
        <f>VLOOKUP(R7,'[1]Sheet1'!$A$74:$Q$86,2,FALSE)/100</f>
        <v>0.24382716049382716</v>
      </c>
      <c r="C7" s="213">
        <f>VLOOKUP(R7,'[1]Sheet1'!$A$74:$Q$86,3,FALSE)/100</f>
        <v>0.23652694610778444</v>
      </c>
      <c r="D7" s="213">
        <f>VLOOKUP(R7,'[1]Sheet1'!$A$74:$Q$86,4,FALSE)/100</f>
        <v>0.18930041152263374</v>
      </c>
      <c r="E7" s="214">
        <f>VLOOKUP(R7,'[1]Sheet1'!$A$74:$Q$86,5,FALSE)/100</f>
        <v>0.3846153846153847</v>
      </c>
      <c r="F7" s="160">
        <f>VLOOKUP(R7,'[1]Sheet1'!$A$74:$Q$86,6,FALSE)/100</f>
        <v>0.23649906890130348</v>
      </c>
      <c r="G7" s="215">
        <f>VLOOKUP(R7,'[1]Sheet1'!$A$74:$Q$86,7,FALSE)/100</f>
        <v>0.22630744849445322</v>
      </c>
      <c r="H7" s="213">
        <f>VLOOKUP(R7,'[1]Sheet1'!$A$74:$Q$86,8,FALSE)/100</f>
        <v>0.21857634294786987</v>
      </c>
      <c r="I7" s="213">
        <f>VLOOKUP(R7,'[1]Sheet1'!$A$74:$Q$86,9,FALSE)/100</f>
        <v>0.22576610381488432</v>
      </c>
      <c r="J7" s="214">
        <f>VLOOKUP(R7,'[1]Sheet1'!$A$74:$Q$86,10,FALSE)/100</f>
        <v>0.10714285714285714</v>
      </c>
      <c r="K7" s="160">
        <f>VLOOKUP(R7,'[1]Sheet1'!$A$74:$Q$86,11,FALSE)/100</f>
        <v>0.22226524685382384</v>
      </c>
      <c r="L7" s="212">
        <f>VLOOKUP(R7,'[1]Sheet1'!$A$74:$Q$86,12,FALSE)/100</f>
        <v>0.22473465620673744</v>
      </c>
      <c r="M7" s="213">
        <f>VLOOKUP(R7,'[1]Sheet1'!$A$74:$Q$86,13,FALSE)/100</f>
        <v>0.2153128643606685</v>
      </c>
      <c r="N7" s="213">
        <f>VLOOKUP(R7,'[1]Sheet1'!$A$74:$Q$86,14,FALSE)/100</f>
        <v>0.2391304347826087</v>
      </c>
      <c r="O7" s="214">
        <f>VLOOKUP(R7,'[1]Sheet1'!$A$74:$Q$86,15,FALSE)/100</f>
        <v>0.16666666666666663</v>
      </c>
      <c r="P7" s="160">
        <f>VLOOKUP(R7,'[1]Sheet1'!$A$74:$Q$86,16,FALSE)/100</f>
        <v>0.222672778561354</v>
      </c>
      <c r="Q7" s="160">
        <f>VLOOKUP(R7,'[1]Sheet1'!$A$74:$Q$86,17,FALSE)/100</f>
        <v>0.22424043626224932</v>
      </c>
      <c r="R7" s="276" t="s">
        <v>88</v>
      </c>
    </row>
    <row r="8" spans="1:18" ht="15">
      <c r="A8" s="216" t="s">
        <v>23</v>
      </c>
      <c r="B8" s="217">
        <f>VLOOKUP(R8,'[1]Sheet1'!$A$74:$Q$86,2,FALSE)/100</f>
        <v>0.08564814814814815</v>
      </c>
      <c r="C8" s="218">
        <f>VLOOKUP(R8,'[1]Sheet1'!$A$74:$Q$86,3,FALSE)/100</f>
        <v>0.06287425149700598</v>
      </c>
      <c r="D8" s="218">
        <f>VLOOKUP(R8,'[1]Sheet1'!$A$74:$Q$86,4,FALSE)/100</f>
        <v>0.09876543209876543</v>
      </c>
      <c r="E8" s="163">
        <f>VLOOKUP(R8,'[1]Sheet1'!$A$74:$Q$86,5,FALSE)/100</f>
        <v>0.07692307692307693</v>
      </c>
      <c r="F8" s="165">
        <f>VLOOKUP(R8,'[1]Sheet1'!$A$74:$Q$86,6,FALSE)/100</f>
        <v>0.07479826194909993</v>
      </c>
      <c r="G8" s="219">
        <f>VLOOKUP(R8,'[1]Sheet1'!$A$74:$Q$86,7,FALSE)/100</f>
        <v>0.05705229793977813</v>
      </c>
      <c r="H8" s="218">
        <f>VLOOKUP(R8,'[1]Sheet1'!$A$74:$Q$86,8,FALSE)/100</f>
        <v>0.06827202963747023</v>
      </c>
      <c r="I8" s="218">
        <f>VLOOKUP(R8,'[1]Sheet1'!$A$74:$Q$86,9,FALSE)/100</f>
        <v>0.07129455909943715</v>
      </c>
      <c r="J8" s="163">
        <f>VLOOKUP(R8,'[1]Sheet1'!$A$74:$Q$86,10,FALSE)/100</f>
        <v>0.14285714285714285</v>
      </c>
      <c r="K8" s="165">
        <f>VLOOKUP(R8,'[1]Sheet1'!$A$74:$Q$86,11,FALSE)/100</f>
        <v>0.06414972571797355</v>
      </c>
      <c r="L8" s="217">
        <f>VLOOKUP(R8,'[1]Sheet1'!$A$74:$Q$86,12,FALSE)/100</f>
        <v>0.050299953853253344</v>
      </c>
      <c r="M8" s="218">
        <f>VLOOKUP(R8,'[1]Sheet1'!$A$74:$Q$86,13,FALSE)/100</f>
        <v>0.06218422075398368</v>
      </c>
      <c r="N8" s="218">
        <f>VLOOKUP(R8,'[1]Sheet1'!$A$74:$Q$86,14,FALSE)/100</f>
        <v>0.06086956521739131</v>
      </c>
      <c r="O8" s="163">
        <f>VLOOKUP(R8,'[1]Sheet1'!$A$74:$Q$86,15,FALSE)/100</f>
        <v>0</v>
      </c>
      <c r="P8" s="165">
        <f>VLOOKUP(R8,'[1]Sheet1'!$A$74:$Q$86,16,FALSE)/100</f>
        <v>0.05729901269393512</v>
      </c>
      <c r="Q8" s="165">
        <f>VLOOKUP(R8,'[1]Sheet1'!$A$74:$Q$86,17,FALSE)/100</f>
        <v>0.06396326212636845</v>
      </c>
      <c r="R8" s="276" t="s">
        <v>89</v>
      </c>
    </row>
    <row r="9" spans="1:18" ht="15">
      <c r="A9" s="216" t="s">
        <v>24</v>
      </c>
      <c r="B9" s="217">
        <f>VLOOKUP(R9,'[1]Sheet1'!$A$74:$Q$86,2,FALSE)/100</f>
        <v>0.10108024691358025</v>
      </c>
      <c r="C9" s="218">
        <f>VLOOKUP(R9,'[1]Sheet1'!$A$74:$Q$86,3,FALSE)/100</f>
        <v>0.08982035928143713</v>
      </c>
      <c r="D9" s="218">
        <f>VLOOKUP(R9,'[1]Sheet1'!$A$74:$Q$86,4,FALSE)/100</f>
        <v>0.0823045267489712</v>
      </c>
      <c r="E9" s="163">
        <f>VLOOKUP(R9,'[1]Sheet1'!$A$74:$Q$86,5,FALSE)/100</f>
        <v>0.07692307692307693</v>
      </c>
      <c r="F9" s="165">
        <f>VLOOKUP(R9,'[1]Sheet1'!$A$74:$Q$86,6,FALSE)/100</f>
        <v>0.09373060211049039</v>
      </c>
      <c r="G9" s="219">
        <f>VLOOKUP(R9,'[1]Sheet1'!$A$74:$Q$86,7,FALSE)/100</f>
        <v>0.10602218700475435</v>
      </c>
      <c r="H9" s="218">
        <f>VLOOKUP(R9,'[1]Sheet1'!$A$74:$Q$86,8,FALSE)/100</f>
        <v>0.11391902619740671</v>
      </c>
      <c r="I9" s="218">
        <f>VLOOKUP(R9,'[1]Sheet1'!$A$74:$Q$86,9,FALSE)/100</f>
        <v>0.11569731081926203</v>
      </c>
      <c r="J9" s="163">
        <f>VLOOKUP(R9,'[1]Sheet1'!$A$74:$Q$86,10,FALSE)/100</f>
        <v>0.07142857142857142</v>
      </c>
      <c r="K9" s="165">
        <f>VLOOKUP(R9,'[1]Sheet1'!$A$74:$Q$86,11,FALSE)/100</f>
        <v>0.11080993868989998</v>
      </c>
      <c r="L9" s="217">
        <f>VLOOKUP(R9,'[1]Sheet1'!$A$74:$Q$86,12,FALSE)/100</f>
        <v>0.11259806183664052</v>
      </c>
      <c r="M9" s="218">
        <f>VLOOKUP(R9,'[1]Sheet1'!$A$74:$Q$86,13,FALSE)/100</f>
        <v>0.1189273221919938</v>
      </c>
      <c r="N9" s="218">
        <f>VLOOKUP(R9,'[1]Sheet1'!$A$74:$Q$86,14,FALSE)/100</f>
        <v>0.12717391304347825</v>
      </c>
      <c r="O9" s="163">
        <f>VLOOKUP(R9,'[1]Sheet1'!$A$74:$Q$86,15,FALSE)/100</f>
        <v>0.16666666666666663</v>
      </c>
      <c r="P9" s="165">
        <f>VLOOKUP(R9,'[1]Sheet1'!$A$74:$Q$86,16,FALSE)/100</f>
        <v>0.1179478138222849</v>
      </c>
      <c r="Q9" s="165">
        <f>VLOOKUP(R9,'[1]Sheet1'!$A$74:$Q$86,17,FALSE)/100</f>
        <v>0.11021362089466563</v>
      </c>
      <c r="R9" s="276" t="s">
        <v>90</v>
      </c>
    </row>
    <row r="10" spans="1:18" ht="15">
      <c r="A10" s="216" t="s">
        <v>25</v>
      </c>
      <c r="B10" s="217">
        <f>VLOOKUP(R10,'[1]Sheet1'!$A$74:$Q$86,2,FALSE)/100</f>
        <v>0.11574074074074074</v>
      </c>
      <c r="C10" s="218">
        <f>VLOOKUP(R10,'[1]Sheet1'!$A$74:$Q$86,3,FALSE)/100</f>
        <v>0.1179640718562874</v>
      </c>
      <c r="D10" s="218">
        <f>VLOOKUP(R10,'[1]Sheet1'!$A$74:$Q$86,4,FALSE)/100</f>
        <v>0.09876543209876543</v>
      </c>
      <c r="E10" s="163">
        <f>VLOOKUP(R10,'[1]Sheet1'!$A$74:$Q$86,5,FALSE)/100</f>
        <v>0</v>
      </c>
      <c r="F10" s="165">
        <f>VLOOKUP(R10,'[1]Sheet1'!$A$74:$Q$86,6,FALSE)/100</f>
        <v>0.11514587212911236</v>
      </c>
      <c r="G10" s="219">
        <f>VLOOKUP(R10,'[1]Sheet1'!$A$74:$Q$86,7,FALSE)/100</f>
        <v>0.11331220285261487</v>
      </c>
      <c r="H10" s="218">
        <f>VLOOKUP(R10,'[1]Sheet1'!$A$74:$Q$86,8,FALSE)/100</f>
        <v>0.10730351944958985</v>
      </c>
      <c r="I10" s="218">
        <f>VLOOKUP(R10,'[1]Sheet1'!$A$74:$Q$86,9,FALSE)/100</f>
        <v>0.09568480300187618</v>
      </c>
      <c r="J10" s="163">
        <f>VLOOKUP(R10,'[1]Sheet1'!$A$74:$Q$86,10,FALSE)/100</f>
        <v>0.07142857142857142</v>
      </c>
      <c r="K10" s="165">
        <f>VLOOKUP(R10,'[1]Sheet1'!$A$74:$Q$86,11,FALSE)/100</f>
        <v>0.10848660858341401</v>
      </c>
      <c r="L10" s="217">
        <f>VLOOKUP(R10,'[1]Sheet1'!$A$74:$Q$86,12,FALSE)/100</f>
        <v>0.09367789570835255</v>
      </c>
      <c r="M10" s="218">
        <f>VLOOKUP(R10,'[1]Sheet1'!$A$74:$Q$86,13,FALSE)/100</f>
        <v>0.09794014768752429</v>
      </c>
      <c r="N10" s="218">
        <f>VLOOKUP(R10,'[1]Sheet1'!$A$74:$Q$86,14,FALSE)/100</f>
        <v>0.09891304347826085</v>
      </c>
      <c r="O10" s="163">
        <f>VLOOKUP(R10,'[1]Sheet1'!$A$74:$Q$86,15,FALSE)/100</f>
        <v>0.08333333333333331</v>
      </c>
      <c r="P10" s="165">
        <f>VLOOKUP(R10,'[1]Sheet1'!$A$74:$Q$86,16,FALSE)/100</f>
        <v>0.09643864598025388</v>
      </c>
      <c r="Q10" s="165">
        <f>VLOOKUP(R10,'[1]Sheet1'!$A$74:$Q$86,17,FALSE)/100</f>
        <v>0.1065644347861741</v>
      </c>
      <c r="R10" s="276" t="s">
        <v>91</v>
      </c>
    </row>
    <row r="11" spans="1:18" ht="15.75" thickBot="1">
      <c r="A11" s="220" t="s">
        <v>26</v>
      </c>
      <c r="B11" s="221">
        <f>VLOOKUP(R11,'[1]Sheet1'!$A$74:$Q$86,2,FALSE)/100</f>
        <v>0.14197530864197527</v>
      </c>
      <c r="C11" s="222">
        <f>VLOOKUP(R11,'[1]Sheet1'!$A$74:$Q$86,3,FALSE)/100</f>
        <v>0.15389221556886226</v>
      </c>
      <c r="D11" s="222">
        <f>VLOOKUP(R11,'[1]Sheet1'!$A$74:$Q$86,4,FALSE)/100</f>
        <v>0.14814814814814814</v>
      </c>
      <c r="E11" s="223">
        <f>VLOOKUP(R11,'[1]Sheet1'!$A$74:$Q$86,5,FALSE)/100</f>
        <v>0.23076923076923075</v>
      </c>
      <c r="F11" s="169">
        <f>VLOOKUP(R11,'[1]Sheet1'!$A$74:$Q$86,6,FALSE)/100</f>
        <v>0.148975791433892</v>
      </c>
      <c r="G11" s="224">
        <f>VLOOKUP(R11,'[1]Sheet1'!$A$74:$Q$86,7,FALSE)/100</f>
        <v>0.10776545166402536</v>
      </c>
      <c r="H11" s="222">
        <f>VLOOKUP(R11,'[1]Sheet1'!$A$74:$Q$86,8,FALSE)/100</f>
        <v>0.10743582958454617</v>
      </c>
      <c r="I11" s="222">
        <f>VLOOKUP(R11,'[1]Sheet1'!$A$74:$Q$86,9,FALSE)/100</f>
        <v>0.08005003126954346</v>
      </c>
      <c r="J11" s="223">
        <f>VLOOKUP(R11,'[1]Sheet1'!$A$74:$Q$86,10,FALSE)/100</f>
        <v>0.10714285714285714</v>
      </c>
      <c r="K11" s="169">
        <f>VLOOKUP(R11,'[1]Sheet1'!$A$74:$Q$86,11,FALSE)/100</f>
        <v>0.10474346563407551</v>
      </c>
      <c r="L11" s="221">
        <f>VLOOKUP(R11,'[1]Sheet1'!$A$74:$Q$86,12,FALSE)/100</f>
        <v>0.09690816797415783</v>
      </c>
      <c r="M11" s="222">
        <f>VLOOKUP(R11,'[1]Sheet1'!$A$74:$Q$86,13,FALSE)/100</f>
        <v>0.0959968907889623</v>
      </c>
      <c r="N11" s="222">
        <f>VLOOKUP(R11,'[1]Sheet1'!$A$74:$Q$86,14,FALSE)/100</f>
        <v>0.10543478260869568</v>
      </c>
      <c r="O11" s="223">
        <f>VLOOKUP(R11,'[1]Sheet1'!$A$74:$Q$86,15,FALSE)/100</f>
        <v>0.16666666666666663</v>
      </c>
      <c r="P11" s="169">
        <f>VLOOKUP(R11,'[1]Sheet1'!$A$74:$Q$86,16,FALSE)/100</f>
        <v>0.09802538787023977</v>
      </c>
      <c r="Q11" s="169">
        <f>VLOOKUP(R11,'[1]Sheet1'!$A$74:$Q$86,17,FALSE)/100</f>
        <v>0.10902456025257289</v>
      </c>
      <c r="R11" s="276" t="s">
        <v>92</v>
      </c>
    </row>
    <row r="12" spans="1:18" ht="24.75" customHeight="1" thickBot="1">
      <c r="A12" s="83" t="s">
        <v>27</v>
      </c>
      <c r="B12" s="84">
        <f>SUM(B7:B11)</f>
        <v>0.6882716049382716</v>
      </c>
      <c r="C12" s="85">
        <f aca="true" t="shared" si="0" ref="C12:Q12">SUM(C7:C11)</f>
        <v>0.6610778443113772</v>
      </c>
      <c r="D12" s="85">
        <f t="shared" si="0"/>
        <v>0.617283950617284</v>
      </c>
      <c r="E12" s="18">
        <f t="shared" si="0"/>
        <v>0.7692307692307693</v>
      </c>
      <c r="F12" s="19">
        <f t="shared" si="0"/>
        <v>0.669149596523898</v>
      </c>
      <c r="G12" s="86">
        <f t="shared" si="0"/>
        <v>0.6104595879556259</v>
      </c>
      <c r="H12" s="85">
        <f t="shared" si="0"/>
        <v>0.6155067478168827</v>
      </c>
      <c r="I12" s="85">
        <f t="shared" si="0"/>
        <v>0.5884928080050031</v>
      </c>
      <c r="J12" s="18">
        <f t="shared" si="0"/>
        <v>0.49999999999999994</v>
      </c>
      <c r="K12" s="19">
        <f t="shared" si="0"/>
        <v>0.6104549854791869</v>
      </c>
      <c r="L12" s="84">
        <f t="shared" si="0"/>
        <v>0.5782187355791417</v>
      </c>
      <c r="M12" s="85">
        <f t="shared" si="0"/>
        <v>0.5903614457831325</v>
      </c>
      <c r="N12" s="85">
        <f t="shared" si="0"/>
        <v>0.6315217391304347</v>
      </c>
      <c r="O12" s="18">
        <f t="shared" si="0"/>
        <v>0.5833333333333333</v>
      </c>
      <c r="P12" s="19">
        <f t="shared" si="0"/>
        <v>0.5923836389280677</v>
      </c>
      <c r="Q12" s="19">
        <f t="shared" si="0"/>
        <v>0.6140063143220303</v>
      </c>
      <c r="R12" s="276"/>
    </row>
    <row r="13" spans="1:18" ht="15">
      <c r="A13" s="225" t="s">
        <v>28</v>
      </c>
      <c r="B13" s="212">
        <f>VLOOKUP(R13,'[1]Sheet1'!$A$74:$Q$86,2,FALSE)/100</f>
        <v>0.011574074074074075</v>
      </c>
      <c r="C13" s="213">
        <f>VLOOKUP(R13,'[1]Sheet1'!$A$74:$Q$86,3,FALSE)/100</f>
        <v>0.012574850299401197</v>
      </c>
      <c r="D13" s="213">
        <f>VLOOKUP(R13,'[1]Sheet1'!$A$74:$Q$86,4,FALSE)/100</f>
        <v>0.0205761316872428</v>
      </c>
      <c r="E13" s="214">
        <f>VLOOKUP(R13,'[1]Sheet1'!$A$74:$Q$86,5,FALSE)/100</f>
        <v>0.07692307692307693</v>
      </c>
      <c r="F13" s="160">
        <f>VLOOKUP(R13,'[1]Sheet1'!$A$74:$Q$86,6,FALSE)/100</f>
        <v>0.01303538175046555</v>
      </c>
      <c r="G13" s="215">
        <f>VLOOKUP(R13,'[1]Sheet1'!$A$74:$Q$86,7,FALSE)/100</f>
        <v>0.015055467511885896</v>
      </c>
      <c r="H13" s="213">
        <f>VLOOKUP(R13,'[1]Sheet1'!$A$74:$Q$86,8,FALSE)/100</f>
        <v>0.018655729028843607</v>
      </c>
      <c r="I13" s="213">
        <f>VLOOKUP(R13,'[1]Sheet1'!$A$74:$Q$86,9,FALSE)/100</f>
        <v>0.020637898686679174</v>
      </c>
      <c r="J13" s="214">
        <f>VLOOKUP(R13,'[1]Sheet1'!$A$74:$Q$86,10,FALSE)/100</f>
        <v>0.03571428571428571</v>
      </c>
      <c r="K13" s="160">
        <f>VLOOKUP(R13,'[1]Sheet1'!$A$74:$Q$86,11,FALSE)/100</f>
        <v>0.017424975798644726</v>
      </c>
      <c r="L13" s="212">
        <f>VLOOKUP(R13,'[1]Sheet1'!$A$74:$Q$86,12,FALSE)/100</f>
        <v>0.01753576372865713</v>
      </c>
      <c r="M13" s="213">
        <f>VLOOKUP(R13,'[1]Sheet1'!$A$74:$Q$86,13,FALSE)/100</f>
        <v>0.015934706568208314</v>
      </c>
      <c r="N13" s="213">
        <f>VLOOKUP(R13,'[1]Sheet1'!$A$74:$Q$86,14,FALSE)/100</f>
        <v>0.011956521739130435</v>
      </c>
      <c r="O13" s="214">
        <f>VLOOKUP(R13,'[1]Sheet1'!$A$74:$Q$86,15,FALSE)/100</f>
        <v>0.08333333333333331</v>
      </c>
      <c r="P13" s="160">
        <f>VLOOKUP(R13,'[1]Sheet1'!$A$74:$Q$86,16,FALSE)/100</f>
        <v>0.016043723554301833</v>
      </c>
      <c r="Q13" s="160">
        <f>VLOOKUP(R13,'[1]Sheet1'!$A$74:$Q$86,17,FALSE)/100</f>
        <v>0.01652384271597852</v>
      </c>
      <c r="R13" s="276" t="s">
        <v>93</v>
      </c>
    </row>
    <row r="14" spans="1:18" ht="15">
      <c r="A14" s="216" t="s">
        <v>29</v>
      </c>
      <c r="B14" s="217">
        <f>VLOOKUP(R14,'[1]Sheet1'!$A$74:$Q$86,2,FALSE)/100</f>
        <v>0.033950617283950615</v>
      </c>
      <c r="C14" s="218">
        <f>VLOOKUP(R14,'[1]Sheet1'!$A$74:$Q$86,3,FALSE)/100</f>
        <v>0.0407185628742515</v>
      </c>
      <c r="D14" s="218">
        <f>VLOOKUP(R14,'[1]Sheet1'!$A$74:$Q$86,4,FALSE)/100</f>
        <v>0.05761316872427984</v>
      </c>
      <c r="E14" s="163">
        <f>VLOOKUP(R14,'[1]Sheet1'!$A$74:$Q$86,5,FALSE)/100</f>
        <v>0.07692307692307693</v>
      </c>
      <c r="F14" s="165">
        <f>VLOOKUP(R14,'[1]Sheet1'!$A$74:$Q$86,6,FALSE)/100</f>
        <v>0.03941651148355059</v>
      </c>
      <c r="G14" s="219">
        <f>VLOOKUP(R14,'[1]Sheet1'!$A$74:$Q$86,7,FALSE)/100</f>
        <v>0.0375594294770206</v>
      </c>
      <c r="H14" s="218">
        <f>VLOOKUP(R14,'[1]Sheet1'!$A$74:$Q$86,8,FALSE)/100</f>
        <v>0.043662344535591424</v>
      </c>
      <c r="I14" s="218">
        <f>VLOOKUP(R14,'[1]Sheet1'!$A$74:$Q$86,9,FALSE)/100</f>
        <v>0.047529706066291436</v>
      </c>
      <c r="J14" s="163">
        <f>VLOOKUP(R14,'[1]Sheet1'!$A$74:$Q$86,10,FALSE)/100</f>
        <v>0.07142857142857142</v>
      </c>
      <c r="K14" s="165">
        <f>VLOOKUP(R14,'[1]Sheet1'!$A$74:$Q$86,11,FALSE)/100</f>
        <v>0.041626331074540175</v>
      </c>
      <c r="L14" s="217">
        <f>VLOOKUP(R14,'[1]Sheet1'!$A$74:$Q$86,12,FALSE)/100</f>
        <v>0.03922473465620674</v>
      </c>
      <c r="M14" s="218">
        <f>VLOOKUP(R14,'[1]Sheet1'!$A$74:$Q$86,13,FALSE)/100</f>
        <v>0.034201321414691024</v>
      </c>
      <c r="N14" s="218">
        <f>VLOOKUP(R14,'[1]Sheet1'!$A$74:$Q$86,14,FALSE)/100</f>
        <v>0.034782608695652174</v>
      </c>
      <c r="O14" s="163">
        <f>VLOOKUP(R14,'[1]Sheet1'!$A$74:$Q$86,15,FALSE)/100</f>
        <v>0</v>
      </c>
      <c r="P14" s="165">
        <f>VLOOKUP(R14,'[1]Sheet1'!$A$74:$Q$86,16,FALSE)/100</f>
        <v>0.036142454160789844</v>
      </c>
      <c r="Q14" s="165">
        <f>VLOOKUP(R14,'[1]Sheet1'!$A$74:$Q$86,17,FALSE)/100</f>
        <v>0.04005904301119357</v>
      </c>
      <c r="R14" s="276" t="s">
        <v>94</v>
      </c>
    </row>
    <row r="15" spans="1:18" ht="15">
      <c r="A15" s="216" t="s">
        <v>30</v>
      </c>
      <c r="B15" s="217">
        <f>VLOOKUP(R15,'[1]Sheet1'!$A$74:$Q$86,2,FALSE)/100</f>
        <v>0.033950617283950615</v>
      </c>
      <c r="C15" s="218">
        <f>VLOOKUP(R15,'[1]Sheet1'!$A$74:$Q$86,3,FALSE)/100</f>
        <v>0.03832335329341317</v>
      </c>
      <c r="D15" s="218">
        <f>VLOOKUP(R15,'[1]Sheet1'!$A$74:$Q$86,4,FALSE)/100</f>
        <v>0.04938271604938271</v>
      </c>
      <c r="E15" s="163">
        <f>VLOOKUP(R15,'[1]Sheet1'!$A$74:$Q$86,5,FALSE)/100</f>
        <v>0</v>
      </c>
      <c r="F15" s="165">
        <f>VLOOKUP(R15,'[1]Sheet1'!$A$74:$Q$86,6,FALSE)/100</f>
        <v>0.037243947858473</v>
      </c>
      <c r="G15" s="219">
        <f>VLOOKUP(R15,'[1]Sheet1'!$A$74:$Q$86,7,FALSE)/100</f>
        <v>0.03549920760697306</v>
      </c>
      <c r="H15" s="218">
        <f>VLOOKUP(R15,'[1]Sheet1'!$A$74:$Q$86,8,FALSE)/100</f>
        <v>0.04048690129663932</v>
      </c>
      <c r="I15" s="218">
        <f>VLOOKUP(R15,'[1]Sheet1'!$A$74:$Q$86,9,FALSE)/100</f>
        <v>0.05065666041275797</v>
      </c>
      <c r="J15" s="163">
        <f>VLOOKUP(R15,'[1]Sheet1'!$A$74:$Q$86,10,FALSE)/100</f>
        <v>0</v>
      </c>
      <c r="K15" s="165">
        <f>VLOOKUP(R15,'[1]Sheet1'!$A$74:$Q$86,11,FALSE)/100</f>
        <v>0.03943207486285898</v>
      </c>
      <c r="L15" s="217">
        <f>VLOOKUP(R15,'[1]Sheet1'!$A$74:$Q$86,12,FALSE)/100</f>
        <v>0.03599446239040148</v>
      </c>
      <c r="M15" s="218">
        <f>VLOOKUP(R15,'[1]Sheet1'!$A$74:$Q$86,13,FALSE)/100</f>
        <v>0.04197434900893898</v>
      </c>
      <c r="N15" s="218">
        <f>VLOOKUP(R15,'[1]Sheet1'!$A$74:$Q$86,14,FALSE)/100</f>
        <v>0.05434782608695652</v>
      </c>
      <c r="O15" s="163">
        <f>VLOOKUP(R15,'[1]Sheet1'!$A$74:$Q$86,15,FALSE)/100</f>
        <v>0</v>
      </c>
      <c r="P15" s="165">
        <f>VLOOKUP(R15,'[1]Sheet1'!$A$74:$Q$86,16,FALSE)/100</f>
        <v>0.041607898448519046</v>
      </c>
      <c r="Q15" s="165">
        <f>VLOOKUP(R15,'[1]Sheet1'!$A$74:$Q$86,17,FALSE)/100</f>
        <v>0.039649022100127114</v>
      </c>
      <c r="R15" s="276" t="s">
        <v>95</v>
      </c>
    </row>
    <row r="16" spans="1:18" ht="15">
      <c r="A16" s="216" t="s">
        <v>31</v>
      </c>
      <c r="B16" s="217">
        <f>VLOOKUP(R16,'[1]Sheet1'!$A$74:$Q$86,2,FALSE)/100</f>
        <v>0.011574074074074075</v>
      </c>
      <c r="C16" s="218">
        <f>VLOOKUP(R16,'[1]Sheet1'!$A$74:$Q$86,3,FALSE)/100</f>
        <v>0.008982035928143712</v>
      </c>
      <c r="D16" s="218">
        <f>VLOOKUP(R16,'[1]Sheet1'!$A$74:$Q$86,4,FALSE)/100</f>
        <v>0.00823045267489712</v>
      </c>
      <c r="E16" s="163">
        <f>VLOOKUP(R16,'[1]Sheet1'!$A$74:$Q$86,5,FALSE)/100</f>
        <v>0</v>
      </c>
      <c r="F16" s="165">
        <f>VLOOKUP(R16,'[1]Sheet1'!$A$74:$Q$86,6,FALSE)/100</f>
        <v>0.009931719428926133</v>
      </c>
      <c r="G16" s="219">
        <f>VLOOKUP(R16,'[1]Sheet1'!$A$74:$Q$86,7,FALSE)/100</f>
        <v>0.0052297939778129954</v>
      </c>
      <c r="H16" s="218">
        <f>VLOOKUP(R16,'[1]Sheet1'!$A$74:$Q$86,8,FALSE)/100</f>
        <v>0.007277057422598571</v>
      </c>
      <c r="I16" s="218">
        <f>VLOOKUP(R16,'[1]Sheet1'!$A$74:$Q$86,9,FALSE)/100</f>
        <v>0.010006253908692933</v>
      </c>
      <c r="J16" s="163">
        <f>VLOOKUP(R16,'[1]Sheet1'!$A$74:$Q$86,10,FALSE)/100</f>
        <v>0.03571428571428571</v>
      </c>
      <c r="K16" s="165">
        <f>VLOOKUP(R16,'[1]Sheet1'!$A$74:$Q$86,11,FALSE)/100</f>
        <v>0.006776379477250726</v>
      </c>
      <c r="L16" s="217">
        <f>VLOOKUP(R16,'[1]Sheet1'!$A$74:$Q$86,12,FALSE)/100</f>
        <v>0.006460544531610522</v>
      </c>
      <c r="M16" s="218">
        <f>VLOOKUP(R16,'[1]Sheet1'!$A$74:$Q$86,13,FALSE)/100</f>
        <v>0.008161678973960355</v>
      </c>
      <c r="N16" s="218">
        <f>VLOOKUP(R16,'[1]Sheet1'!$A$74:$Q$86,14,FALSE)/100</f>
        <v>0.008695652173913044</v>
      </c>
      <c r="O16" s="163">
        <f>VLOOKUP(R16,'[1]Sheet1'!$A$74:$Q$86,15,FALSE)/100</f>
        <v>0</v>
      </c>
      <c r="P16" s="165">
        <f>VLOOKUP(R16,'[1]Sheet1'!$A$74:$Q$86,16,FALSE)/100</f>
        <v>0.007581100141043724</v>
      </c>
      <c r="Q16" s="165">
        <f>VLOOKUP(R16,'[1]Sheet1'!$A$74:$Q$86,17,FALSE)/100</f>
        <v>0.007380376399196359</v>
      </c>
      <c r="R16" s="276" t="s">
        <v>96</v>
      </c>
    </row>
    <row r="17" spans="1:18" ht="15.75" thickBot="1">
      <c r="A17" s="226" t="s">
        <v>32</v>
      </c>
      <c r="B17" s="221">
        <f>VLOOKUP(R17,'[1]Sheet1'!$A$74:$Q$86,2,FALSE)/100</f>
        <v>0.013117283950617285</v>
      </c>
      <c r="C17" s="222">
        <f>VLOOKUP(R17,'[1]Sheet1'!$A$74:$Q$86,3,FALSE)/100</f>
        <v>0.02035928143712575</v>
      </c>
      <c r="D17" s="222">
        <f>VLOOKUP(R17,'[1]Sheet1'!$A$74:$Q$86,4,FALSE)/100</f>
        <v>0.01646090534979424</v>
      </c>
      <c r="E17" s="223">
        <f>VLOOKUP(R17,'[1]Sheet1'!$A$74:$Q$86,5,FALSE)/100</f>
        <v>0</v>
      </c>
      <c r="F17" s="169">
        <f>VLOOKUP(R17,'[1]Sheet1'!$A$74:$Q$86,6,FALSE)/100</f>
        <v>0.01707014276846679</v>
      </c>
      <c r="G17" s="224">
        <f>VLOOKUP(R17,'[1]Sheet1'!$A$74:$Q$86,7,FALSE)/100</f>
        <v>0.01854199683042789</v>
      </c>
      <c r="H17" s="222">
        <f>VLOOKUP(R17,'[1]Sheet1'!$A$74:$Q$86,8,FALSE)/100</f>
        <v>0.020375760783276</v>
      </c>
      <c r="I17" s="222">
        <f>VLOOKUP(R17,'[1]Sheet1'!$A$74:$Q$86,9,FALSE)/100</f>
        <v>0.01751094434021263</v>
      </c>
      <c r="J17" s="223">
        <f>VLOOKUP(R17,'[1]Sheet1'!$A$74:$Q$86,10,FALSE)/100</f>
        <v>0.03571428571428571</v>
      </c>
      <c r="K17" s="169">
        <f>VLOOKUP(R17,'[1]Sheet1'!$A$74:$Q$86,11,FALSE)/100</f>
        <v>0.01936108422071636</v>
      </c>
      <c r="L17" s="221">
        <f>VLOOKUP(R17,'[1]Sheet1'!$A$74:$Q$86,12,FALSE)/100</f>
        <v>0.01845869866174435</v>
      </c>
      <c r="M17" s="222">
        <f>VLOOKUP(R17,'[1]Sheet1'!$A$74:$Q$86,13,FALSE)/100</f>
        <v>0.018266614846482704</v>
      </c>
      <c r="N17" s="222">
        <f>VLOOKUP(R17,'[1]Sheet1'!$A$74:$Q$86,14,FALSE)/100</f>
        <v>0.011956521739130435</v>
      </c>
      <c r="O17" s="223">
        <f>VLOOKUP(R17,'[1]Sheet1'!$A$74:$Q$86,15,FALSE)/100</f>
        <v>0.08333333333333331</v>
      </c>
      <c r="P17" s="169">
        <f>VLOOKUP(R17,'[1]Sheet1'!$A$74:$Q$86,16,FALSE)/100</f>
        <v>0.017454160789844853</v>
      </c>
      <c r="Q17" s="169">
        <f>VLOOKUP(R17,'[1]Sheet1'!$A$74:$Q$86,17,FALSE)/100</f>
        <v>0.018614949362417484</v>
      </c>
      <c r="R17" s="276" t="s">
        <v>97</v>
      </c>
    </row>
    <row r="18" spans="1:18" ht="24.75" customHeight="1" thickBot="1">
      <c r="A18" s="83" t="s">
        <v>33</v>
      </c>
      <c r="B18" s="84">
        <f>SUM(B13:B17)</f>
        <v>0.10416666666666666</v>
      </c>
      <c r="C18" s="85">
        <f aca="true" t="shared" si="1" ref="C18:Q18">SUM(C13:C17)</f>
        <v>0.12095808383233533</v>
      </c>
      <c r="D18" s="85">
        <f t="shared" si="1"/>
        <v>0.1522633744855967</v>
      </c>
      <c r="E18" s="18">
        <f t="shared" si="1"/>
        <v>0.15384615384615385</v>
      </c>
      <c r="F18" s="19">
        <f t="shared" si="1"/>
        <v>0.11669770328988206</v>
      </c>
      <c r="G18" s="86">
        <f t="shared" si="1"/>
        <v>0.11188589540412044</v>
      </c>
      <c r="H18" s="85">
        <f t="shared" si="1"/>
        <v>0.1304577930669489</v>
      </c>
      <c r="I18" s="85">
        <f t="shared" si="1"/>
        <v>0.14634146341463414</v>
      </c>
      <c r="J18" s="18">
        <f t="shared" si="1"/>
        <v>0.17857142857142855</v>
      </c>
      <c r="K18" s="19">
        <f t="shared" si="1"/>
        <v>0.12462084543401096</v>
      </c>
      <c r="L18" s="84">
        <f t="shared" si="1"/>
        <v>0.11767420396862022</v>
      </c>
      <c r="M18" s="85">
        <f t="shared" si="1"/>
        <v>0.1185386708122814</v>
      </c>
      <c r="N18" s="85">
        <f t="shared" si="1"/>
        <v>0.12173913043478261</v>
      </c>
      <c r="O18" s="18">
        <f t="shared" si="1"/>
        <v>0.16666666666666663</v>
      </c>
      <c r="P18" s="19">
        <f t="shared" si="1"/>
        <v>0.1188293370944993</v>
      </c>
      <c r="Q18" s="19">
        <f t="shared" si="1"/>
        <v>0.12222723358891305</v>
      </c>
      <c r="R18" s="276"/>
    </row>
    <row r="19" spans="1:18" ht="15.75" thickBot="1">
      <c r="A19" s="227" t="s">
        <v>48</v>
      </c>
      <c r="B19" s="228">
        <f>VLOOKUP(R19,'[1]Sheet1'!$A$74:$Q$86,2,FALSE)/100</f>
        <v>0.020061728395061727</v>
      </c>
      <c r="C19" s="229">
        <f>VLOOKUP(R19,'[1]Sheet1'!$A$74:$Q$86,3,FALSE)/100</f>
        <v>0.02155688622754491</v>
      </c>
      <c r="D19" s="229">
        <f>VLOOKUP(R19,'[1]Sheet1'!$A$74:$Q$86,4,FALSE)/100</f>
        <v>0.02880658436213992</v>
      </c>
      <c r="E19" s="230">
        <f>VLOOKUP(R19,'[1]Sheet1'!$A$74:$Q$86,5,FALSE)/100</f>
        <v>0.07692307692307693</v>
      </c>
      <c r="F19" s="172">
        <f>VLOOKUP(R19,'[1]Sheet1'!$A$74:$Q$86,6,FALSE)/100</f>
        <v>0.021725636250775917</v>
      </c>
      <c r="G19" s="231">
        <f>VLOOKUP(R19,'[1]Sheet1'!$A$74:$Q$86,7,FALSE)/100</f>
        <v>0.02646592709984152</v>
      </c>
      <c r="H19" s="229">
        <f>VLOOKUP(R19,'[1]Sheet1'!$A$74:$Q$86,8,FALSE)/100</f>
        <v>0.020508070918232337</v>
      </c>
      <c r="I19" s="229">
        <f>VLOOKUP(R19,'[1]Sheet1'!$A$74:$Q$86,9,FALSE)/100</f>
        <v>0.01876172607879925</v>
      </c>
      <c r="J19" s="230">
        <f>VLOOKUP(R19,'[1]Sheet1'!$A$74:$Q$86,10,FALSE)/100</f>
        <v>0.03571428571428571</v>
      </c>
      <c r="K19" s="172">
        <f>VLOOKUP(R19,'[1]Sheet1'!$A$74:$Q$86,11,FALSE)/100</f>
        <v>0.022781542433042916</v>
      </c>
      <c r="L19" s="228">
        <f>VLOOKUP(R19,'[1]Sheet1'!$A$74:$Q$86,12,FALSE)/100</f>
        <v>0.02722658052607291</v>
      </c>
      <c r="M19" s="229">
        <f>VLOOKUP(R19,'[1]Sheet1'!$A$74:$Q$86,13,FALSE)/100</f>
        <v>0.018266614846482704</v>
      </c>
      <c r="N19" s="229">
        <f>VLOOKUP(R19,'[1]Sheet1'!$A$74:$Q$86,14,FALSE)/100</f>
        <v>0.01847826086956522</v>
      </c>
      <c r="O19" s="230">
        <f>VLOOKUP(R19,'[1]Sheet1'!$A$74:$Q$86,15,FALSE)/100</f>
        <v>0</v>
      </c>
      <c r="P19" s="172">
        <f>VLOOKUP(R19,'[1]Sheet1'!$A$74:$Q$86,16,FALSE)/100</f>
        <v>0.02168547249647391</v>
      </c>
      <c r="Q19" s="232">
        <f>VLOOKUP(R19,'[1]Sheet1'!$A$74:$Q$86,17,FALSE)/100</f>
        <v>0.022387141744228956</v>
      </c>
      <c r="R19" s="276" t="s">
        <v>98</v>
      </c>
    </row>
    <row r="20" spans="1:18" ht="15.75" thickBot="1">
      <c r="A20" s="87" t="s">
        <v>35</v>
      </c>
      <c r="B20" s="88">
        <f>VLOOKUP(R20,'[1]Sheet1'!$A$74:$Q$86,2,FALSE)/100</f>
        <v>1</v>
      </c>
      <c r="C20" s="89">
        <f>VLOOKUP(R20,'[1]Sheet1'!$A$74:$Q$86,3,FALSE)/100</f>
        <v>1</v>
      </c>
      <c r="D20" s="89">
        <f>VLOOKUP(R20,'[1]Sheet1'!$A$74:$Q$86,4,FALSE)/100</f>
        <v>1</v>
      </c>
      <c r="E20" s="90">
        <f>VLOOKUP(R20,'[1]Sheet1'!$A$74:$Q$86,5,FALSE)/100</f>
        <v>1</v>
      </c>
      <c r="F20" s="91">
        <f>VLOOKUP(R20,'[1]Sheet1'!$A$74:$Q$86,6,FALSE)/100</f>
        <v>1</v>
      </c>
      <c r="G20" s="92">
        <f>VLOOKUP(R20,'[1]Sheet1'!$A$74:$Q$86,7,FALSE)/100</f>
        <v>1</v>
      </c>
      <c r="H20" s="89">
        <f>VLOOKUP(R20,'[1]Sheet1'!$A$74:$Q$86,8,FALSE)/100</f>
        <v>1</v>
      </c>
      <c r="I20" s="89">
        <f>VLOOKUP(R20,'[1]Sheet1'!$A$74:$Q$86,9,FALSE)/100</f>
        <v>1</v>
      </c>
      <c r="J20" s="90">
        <f>VLOOKUP(R20,'[1]Sheet1'!$A$74:$Q$86,10,FALSE)/100</f>
        <v>1</v>
      </c>
      <c r="K20" s="91">
        <f>VLOOKUP(R20,'[1]Sheet1'!$A$74:$Q$86,11,FALSE)/100</f>
        <v>1</v>
      </c>
      <c r="L20" s="88">
        <f>VLOOKUP(R20,'[1]Sheet1'!$A$74:$Q$86,12,FALSE)/100</f>
        <v>1</v>
      </c>
      <c r="M20" s="89">
        <f>VLOOKUP(R20,'[1]Sheet1'!$A$74:$Q$86,13,FALSE)/100</f>
        <v>1</v>
      </c>
      <c r="N20" s="89">
        <f>VLOOKUP(R20,'[1]Sheet1'!$A$74:$Q$86,14,FALSE)/100</f>
        <v>1</v>
      </c>
      <c r="O20" s="90">
        <f>VLOOKUP(R20,'[1]Sheet1'!$A$74:$Q$86,15,FALSE)/100</f>
        <v>1</v>
      </c>
      <c r="P20" s="91">
        <f>VLOOKUP(R20,'[1]Sheet1'!$A$74:$Q$86,16,FALSE)/100</f>
        <v>1</v>
      </c>
      <c r="Q20" s="93">
        <f>VLOOKUP(R20,'[1]Sheet1'!$A$74:$Q$86,17,FALSE)/100</f>
        <v>1</v>
      </c>
      <c r="R20" s="276" t="s">
        <v>44</v>
      </c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9"/>
  <sheetViews>
    <sheetView zoomScalePageLayoutView="0" workbookViewId="0" topLeftCell="A1">
      <selection activeCell="B7" sqref="B7:U21"/>
    </sheetView>
  </sheetViews>
  <sheetFormatPr defaultColWidth="11.421875" defaultRowHeight="15"/>
  <cols>
    <col min="1" max="1" width="30.7109375" style="155" customWidth="1"/>
    <col min="2" max="21" width="9.57421875" style="155" customWidth="1"/>
    <col min="22" max="16384" width="11.421875" style="155" customWidth="1"/>
  </cols>
  <sheetData>
    <row r="1" spans="1:21" ht="24.75" customHeight="1" thickBot="1" thickTop="1">
      <c r="A1" s="300" t="s">
        <v>121</v>
      </c>
      <c r="B1" s="301"/>
      <c r="C1" s="301"/>
      <c r="D1" s="301"/>
      <c r="E1" s="301"/>
      <c r="F1" s="301"/>
      <c r="G1" s="301"/>
      <c r="H1" s="301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3"/>
    </row>
    <row r="2" spans="1:21" ht="19.5" customHeight="1" thickBot="1" thickTop="1">
      <c r="A2" s="351" t="s">
        <v>17</v>
      </c>
      <c r="B2" s="315" t="s">
        <v>53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</row>
    <row r="3" spans="1:21" ht="19.5" customHeight="1" thickBot="1">
      <c r="A3" s="351"/>
      <c r="B3" s="352" t="s">
        <v>54</v>
      </c>
      <c r="C3" s="353"/>
      <c r="D3" s="353"/>
      <c r="E3" s="353"/>
      <c r="F3" s="353"/>
      <c r="G3" s="353"/>
      <c r="H3" s="353"/>
      <c r="I3" s="353"/>
      <c r="J3" s="354"/>
      <c r="K3" s="354"/>
      <c r="L3" s="355" t="s">
        <v>55</v>
      </c>
      <c r="M3" s="353"/>
      <c r="N3" s="353"/>
      <c r="O3" s="353"/>
      <c r="P3" s="353"/>
      <c r="Q3" s="353"/>
      <c r="R3" s="353"/>
      <c r="S3" s="353"/>
      <c r="T3" s="354"/>
      <c r="U3" s="356"/>
    </row>
    <row r="4" spans="1:21" ht="19.5" customHeight="1">
      <c r="A4" s="351"/>
      <c r="B4" s="357" t="s">
        <v>47</v>
      </c>
      <c r="C4" s="358"/>
      <c r="D4" s="358"/>
      <c r="E4" s="358"/>
      <c r="F4" s="358"/>
      <c r="G4" s="358"/>
      <c r="H4" s="358"/>
      <c r="I4" s="358"/>
      <c r="J4" s="335" t="s">
        <v>35</v>
      </c>
      <c r="K4" s="359"/>
      <c r="L4" s="362" t="s">
        <v>36</v>
      </c>
      <c r="M4" s="358"/>
      <c r="N4" s="358"/>
      <c r="O4" s="358"/>
      <c r="P4" s="358"/>
      <c r="Q4" s="358"/>
      <c r="R4" s="358"/>
      <c r="S4" s="358"/>
      <c r="T4" s="335" t="s">
        <v>35</v>
      </c>
      <c r="U4" s="359"/>
    </row>
    <row r="5" spans="1:21" ht="19.5" customHeight="1">
      <c r="A5" s="351"/>
      <c r="B5" s="363" t="s">
        <v>37</v>
      </c>
      <c r="C5" s="364"/>
      <c r="D5" s="365" t="s">
        <v>38</v>
      </c>
      <c r="E5" s="364"/>
      <c r="F5" s="365" t="s">
        <v>39</v>
      </c>
      <c r="G5" s="364"/>
      <c r="H5" s="365" t="s">
        <v>40</v>
      </c>
      <c r="I5" s="363"/>
      <c r="J5" s="360"/>
      <c r="K5" s="361"/>
      <c r="L5" s="367" t="s">
        <v>37</v>
      </c>
      <c r="M5" s="364"/>
      <c r="N5" s="365" t="s">
        <v>38</v>
      </c>
      <c r="O5" s="364"/>
      <c r="P5" s="365" t="s">
        <v>39</v>
      </c>
      <c r="Q5" s="364"/>
      <c r="R5" s="365" t="s">
        <v>40</v>
      </c>
      <c r="S5" s="363"/>
      <c r="T5" s="360"/>
      <c r="U5" s="361"/>
    </row>
    <row r="6" spans="1:21" ht="19.5" customHeight="1" thickBot="1">
      <c r="A6" s="351"/>
      <c r="B6" s="8" t="s">
        <v>19</v>
      </c>
      <c r="C6" s="9" t="s">
        <v>20</v>
      </c>
      <c r="D6" s="8" t="s">
        <v>19</v>
      </c>
      <c r="E6" s="9" t="s">
        <v>20</v>
      </c>
      <c r="F6" s="8" t="s">
        <v>19</v>
      </c>
      <c r="G6" s="9" t="s">
        <v>20</v>
      </c>
      <c r="H6" s="8" t="s">
        <v>19</v>
      </c>
      <c r="I6" s="11" t="s">
        <v>20</v>
      </c>
      <c r="J6" s="10" t="s">
        <v>19</v>
      </c>
      <c r="K6" s="9" t="s">
        <v>20</v>
      </c>
      <c r="L6" s="10" t="s">
        <v>19</v>
      </c>
      <c r="M6" s="9" t="s">
        <v>20</v>
      </c>
      <c r="N6" s="8" t="s">
        <v>19</v>
      </c>
      <c r="O6" s="9" t="s">
        <v>20</v>
      </c>
      <c r="P6" s="8" t="s">
        <v>19</v>
      </c>
      <c r="Q6" s="9" t="s">
        <v>20</v>
      </c>
      <c r="R6" s="8" t="s">
        <v>19</v>
      </c>
      <c r="S6" s="11" t="s">
        <v>20</v>
      </c>
      <c r="T6" s="10" t="s">
        <v>19</v>
      </c>
      <c r="U6" s="9" t="s">
        <v>20</v>
      </c>
    </row>
    <row r="7" spans="1:22" ht="24.75" customHeight="1" thickBot="1">
      <c r="A7" s="83" t="s">
        <v>21</v>
      </c>
      <c r="B7" s="14">
        <f>_xlfn.IFERROR(VLOOKUP(V7,'[1]Sheet1'!$A$92:$AE$104,16,FALSE),0)</f>
        <v>680</v>
      </c>
      <c r="C7" s="94">
        <f>VLOOKUP(V7,'[1]Sheet1'!$A$92:$AE$104,17,FALSE)/100</f>
        <v>0.18989109187377828</v>
      </c>
      <c r="D7" s="68">
        <f>VLOOKUP(V7,'[1]Sheet1'!$A$92:$AE$104,18,FALSE)</f>
        <v>1134</v>
      </c>
      <c r="E7" s="94">
        <f>VLOOKUP(V7,'[1]Sheet1'!$A$92:$AE$104,19,FALSE)/100</f>
        <v>0.18517308948399738</v>
      </c>
      <c r="F7" s="68">
        <f>VLOOKUP(V7,'[1]Sheet1'!$A$92:$AE$104,20,FALSE)</f>
        <v>276</v>
      </c>
      <c r="G7" s="94">
        <f>VLOOKUP(V7,'[1]Sheet1'!$A$92:$AE$104,21,FALSE)/100</f>
        <v>0.18813905930470348</v>
      </c>
      <c r="H7" s="68">
        <f>VLOOKUP(V7,'[1]Sheet1'!$A$92:$AE$104,22,FALSE)</f>
        <v>7</v>
      </c>
      <c r="I7" s="15">
        <f>VLOOKUP(V7,'[1]Sheet1'!$A$92:$AE$104,23,FALSE)/100</f>
        <v>0.24137931034482757</v>
      </c>
      <c r="J7" s="16">
        <f>VLOOKUP(V7,'[1]Sheet1'!$A$92:$AE$104,24,FALSE)</f>
        <v>2097</v>
      </c>
      <c r="K7" s="13">
        <f>VLOOKUP(V7,'[1]Sheet1'!$A$92:$AE$104,25,FALSE)/100</f>
        <v>0.18721542719400053</v>
      </c>
      <c r="L7" s="16">
        <f>VLOOKUP(V7,'[1]Sheet1'!$A$92:$AE$104,6,FALSE)</f>
        <v>1747</v>
      </c>
      <c r="M7" s="94">
        <f>VLOOKUP(V7,'[1]Sheet1'!$A$92:$AE$104,7,FALSE)/100</f>
        <v>0.28241189783381837</v>
      </c>
      <c r="N7" s="68">
        <f>VLOOKUP(V7,'[1]Sheet1'!$A$92:$AE$104,8,FALSE)</f>
        <v>1661</v>
      </c>
      <c r="O7" s="94">
        <f>VLOOKUP(V7,'[1]Sheet1'!$A$92:$AE$104,9,FALSE)/100</f>
        <v>0.2925841113264048</v>
      </c>
      <c r="P7" s="68">
        <f>VLOOKUP(V7,'[1]Sheet1'!$A$92:$AE$104,10,FALSE)</f>
        <v>377</v>
      </c>
      <c r="Q7" s="94">
        <f>VLOOKUP(V7,'[1]Sheet1'!$A$92:$AE$104,11,FALSE)/100</f>
        <v>0.2911196911196911</v>
      </c>
      <c r="R7" s="68">
        <f>VLOOKUP(V7,'[1]Sheet1'!$A$92:$AE$104,12,FALSE)</f>
        <v>4</v>
      </c>
      <c r="S7" s="15">
        <f>VLOOKUP(V7,'[1]Sheet1'!$A$92:$AE$104,13,FALSE)/100</f>
        <v>0.16666666666666663</v>
      </c>
      <c r="T7" s="16">
        <f>VLOOKUP(V7,'[1]Sheet1'!$A$92:$AE$104,14,FALSE)</f>
        <v>3789</v>
      </c>
      <c r="U7" s="13">
        <f>VLOOKUP(V7,'[1]Sheet1'!$A$92:$AE$104,15,FALSE)/100</f>
        <v>0.2874374146563496</v>
      </c>
      <c r="V7" s="276" t="s">
        <v>87</v>
      </c>
    </row>
    <row r="8" spans="1:22" ht="15">
      <c r="A8" s="211" t="s">
        <v>22</v>
      </c>
      <c r="B8" s="20">
        <f>_xlfn.IFERROR(VLOOKUP(V8,'[1]Sheet1'!$A$92:$AE$104,16,FALSE),0)</f>
        <v>825</v>
      </c>
      <c r="C8" s="233">
        <f>VLOOKUP(V8,'[1]Sheet1'!$A$92:$AE$104,17,FALSE)/100</f>
        <v>0.23038257469980455</v>
      </c>
      <c r="D8" s="95">
        <f>VLOOKUP(V8,'[1]Sheet1'!$A$92:$AE$104,18,FALSE)</f>
        <v>1432</v>
      </c>
      <c r="E8" s="233">
        <f>VLOOKUP(V8,'[1]Sheet1'!$A$92:$AE$104,19,FALSE)/100</f>
        <v>0.23383409536250815</v>
      </c>
      <c r="F8" s="95">
        <f>VLOOKUP(V8,'[1]Sheet1'!$A$92:$AE$104,20,FALSE)</f>
        <v>346</v>
      </c>
      <c r="G8" s="233">
        <f>VLOOKUP(V8,'[1]Sheet1'!$A$92:$AE$104,21,FALSE)/100</f>
        <v>0.23585548738922976</v>
      </c>
      <c r="H8" s="95">
        <f>VLOOKUP(V8,'[1]Sheet1'!$A$92:$AE$104,22,FALSE)</f>
        <v>7</v>
      </c>
      <c r="I8" s="198">
        <f>VLOOKUP(V8,'[1]Sheet1'!$A$92:$AE$104,23,FALSE)/100</f>
        <v>0.24137931034482757</v>
      </c>
      <c r="J8" s="96">
        <f>VLOOKUP(V8,'[1]Sheet1'!$A$92:$AE$104,24,FALSE)</f>
        <v>2610</v>
      </c>
      <c r="K8" s="199">
        <f>VLOOKUP(V8,'[1]Sheet1'!$A$92:$AE$104,25,FALSE)/100</f>
        <v>0.2330149093830908</v>
      </c>
      <c r="L8" s="96">
        <f>VLOOKUP(V8,'[1]Sheet1'!$A$92:$AE$104,6,FALSE)</f>
        <v>1405</v>
      </c>
      <c r="M8" s="233">
        <f>VLOOKUP(V8,'[1]Sheet1'!$A$92:$AE$104,7,FALSE)/100</f>
        <v>0.22712576786291627</v>
      </c>
      <c r="N8" s="95">
        <f>VLOOKUP(V8,'[1]Sheet1'!$A$92:$AE$104,8,FALSE)</f>
        <v>1169</v>
      </c>
      <c r="O8" s="233">
        <f>VLOOKUP(V8,'[1]Sheet1'!$A$92:$AE$104,9,FALSE)/100</f>
        <v>0.20591861898890257</v>
      </c>
      <c r="P8" s="95">
        <f>VLOOKUP(V8,'[1]Sheet1'!$A$92:$AE$104,10,FALSE)</f>
        <v>281</v>
      </c>
      <c r="Q8" s="233">
        <f>VLOOKUP(V8,'[1]Sheet1'!$A$92:$AE$104,11,FALSE)/100</f>
        <v>0.21698841698841698</v>
      </c>
      <c r="R8" s="95">
        <f>VLOOKUP(V8,'[1]Sheet1'!$A$92:$AE$104,12,FALSE)</f>
        <v>3</v>
      </c>
      <c r="S8" s="198">
        <f>VLOOKUP(V8,'[1]Sheet1'!$A$92:$AE$104,13,FALSE)/100</f>
        <v>0.125</v>
      </c>
      <c r="T8" s="96">
        <f>VLOOKUP(V8,'[1]Sheet1'!$A$92:$AE$104,14,FALSE)</f>
        <v>2858</v>
      </c>
      <c r="U8" s="199">
        <f>VLOOKUP(V8,'[1]Sheet1'!$A$92:$AE$104,15,FALSE)/100</f>
        <v>0.2168108026096192</v>
      </c>
      <c r="V8" s="276" t="s">
        <v>88</v>
      </c>
    </row>
    <row r="9" spans="1:22" ht="15">
      <c r="A9" s="246" t="s">
        <v>23</v>
      </c>
      <c r="B9" s="22">
        <f>_xlfn.IFERROR(VLOOKUP(V9,'[1]Sheet1'!$A$92:$AE$104,16,FALSE),0)</f>
        <v>299</v>
      </c>
      <c r="C9" s="234">
        <f>VLOOKUP(V9,'[1]Sheet1'!$A$92:$AE$104,17,FALSE)/100</f>
        <v>0.08349623010332309</v>
      </c>
      <c r="D9" s="97">
        <f>VLOOKUP(V9,'[1]Sheet1'!$A$92:$AE$104,18,FALSE)</f>
        <v>526</v>
      </c>
      <c r="E9" s="234">
        <f>VLOOKUP(V9,'[1]Sheet1'!$A$92:$AE$104,19,FALSE)/100</f>
        <v>0.08589157413455258</v>
      </c>
      <c r="F9" s="97">
        <f>VLOOKUP(V9,'[1]Sheet1'!$A$92:$AE$104,20,FALSE)</f>
        <v>132</v>
      </c>
      <c r="G9" s="234">
        <f>VLOOKUP(V9,'[1]Sheet1'!$A$92:$AE$104,21,FALSE)/100</f>
        <v>0.08997955010224949</v>
      </c>
      <c r="H9" s="97">
        <f>VLOOKUP(V9,'[1]Sheet1'!$A$92:$AE$104,22,FALSE)</f>
        <v>3</v>
      </c>
      <c r="I9" s="200">
        <f>VLOOKUP(V9,'[1]Sheet1'!$A$92:$AE$104,23,FALSE)/100</f>
        <v>0.10344827586206896</v>
      </c>
      <c r="J9" s="98">
        <f>VLOOKUP(V9,'[1]Sheet1'!$A$92:$AE$104,24,FALSE)</f>
        <v>960</v>
      </c>
      <c r="K9" s="183">
        <f>VLOOKUP(V9,'[1]Sheet1'!$A$92:$AE$104,25,FALSE)/100</f>
        <v>0.08570663333630928</v>
      </c>
      <c r="L9" s="98">
        <f>VLOOKUP(V9,'[1]Sheet1'!$A$92:$AE$104,6,FALSE)</f>
        <v>281</v>
      </c>
      <c r="M9" s="234">
        <f>VLOOKUP(V9,'[1]Sheet1'!$A$92:$AE$104,7,FALSE)/100</f>
        <v>0.04542515357258326</v>
      </c>
      <c r="N9" s="97">
        <f>VLOOKUP(V9,'[1]Sheet1'!$A$92:$AE$104,8,FALSE)</f>
        <v>255</v>
      </c>
      <c r="O9" s="234">
        <f>VLOOKUP(V9,'[1]Sheet1'!$A$92:$AE$104,9,FALSE)/100</f>
        <v>0.04491809054077858</v>
      </c>
      <c r="P9" s="97">
        <f>VLOOKUP(V9,'[1]Sheet1'!$A$92:$AE$104,10,FALSE)</f>
        <v>62</v>
      </c>
      <c r="Q9" s="234">
        <f>VLOOKUP(V9,'[1]Sheet1'!$A$92:$AE$104,11,FALSE)/100</f>
        <v>0.047876447876447875</v>
      </c>
      <c r="R9" s="97">
        <f>VLOOKUP(V9,'[1]Sheet1'!$A$92:$AE$104,12,FALSE)</f>
        <v>2</v>
      </c>
      <c r="S9" s="200">
        <f>VLOOKUP(V9,'[1]Sheet1'!$A$92:$AE$104,13,FALSE)/100</f>
        <v>0.08333333333333331</v>
      </c>
      <c r="T9" s="98">
        <f>VLOOKUP(V9,'[1]Sheet1'!$A$92:$AE$104,14,FALSE)</f>
        <v>600</v>
      </c>
      <c r="U9" s="183">
        <f>VLOOKUP(V9,'[1]Sheet1'!$A$92:$AE$104,15,FALSE)/100</f>
        <v>0.04551661356395084</v>
      </c>
      <c r="V9" s="276" t="s">
        <v>89</v>
      </c>
    </row>
    <row r="10" spans="1:22" ht="15">
      <c r="A10" s="246" t="s">
        <v>24</v>
      </c>
      <c r="B10" s="22">
        <f>_xlfn.IFERROR(VLOOKUP(V10,'[1]Sheet1'!$A$92:$AE$104,16,FALSE),0)</f>
        <v>451</v>
      </c>
      <c r="C10" s="234">
        <f>VLOOKUP(V10,'[1]Sheet1'!$A$92:$AE$104,17,FALSE)/100</f>
        <v>0.12594247416922646</v>
      </c>
      <c r="D10" s="97">
        <f>VLOOKUP(V10,'[1]Sheet1'!$A$92:$AE$104,18,FALSE)</f>
        <v>722</v>
      </c>
      <c r="E10" s="234">
        <f>VLOOKUP(V10,'[1]Sheet1'!$A$92:$AE$104,19,FALSE)/100</f>
        <v>0.1178967994774657</v>
      </c>
      <c r="F10" s="97">
        <f>VLOOKUP(V10,'[1]Sheet1'!$A$92:$AE$104,20,FALSE)</f>
        <v>176</v>
      </c>
      <c r="G10" s="234">
        <f>VLOOKUP(V10,'[1]Sheet1'!$A$92:$AE$104,21,FALSE)/100</f>
        <v>0.119972733469666</v>
      </c>
      <c r="H10" s="97">
        <f>VLOOKUP(V10,'[1]Sheet1'!$A$92:$AE$104,22,FALSE)</f>
        <v>0</v>
      </c>
      <c r="I10" s="200">
        <f>VLOOKUP(V10,'[1]Sheet1'!$A$92:$AE$104,23,FALSE)/100</f>
        <v>0</v>
      </c>
      <c r="J10" s="98">
        <f>VLOOKUP(V10,'[1]Sheet1'!$A$92:$AE$104,24,FALSE)</f>
        <v>1349</v>
      </c>
      <c r="K10" s="183">
        <f>VLOOKUP(V10,'[1]Sheet1'!$A$92:$AE$104,25,FALSE)/100</f>
        <v>0.12043567538612625</v>
      </c>
      <c r="L10" s="98">
        <f>VLOOKUP(V10,'[1]Sheet1'!$A$92:$AE$104,6,FALSE)</f>
        <v>593</v>
      </c>
      <c r="M10" s="234">
        <f>VLOOKUP(V10,'[1]Sheet1'!$A$92:$AE$104,7,FALSE)/100</f>
        <v>0.09586162301972195</v>
      </c>
      <c r="N10" s="97">
        <f>VLOOKUP(V10,'[1]Sheet1'!$A$92:$AE$104,8,FALSE)</f>
        <v>595</v>
      </c>
      <c r="O10" s="234">
        <f>VLOOKUP(V10,'[1]Sheet1'!$A$92:$AE$104,9,FALSE)/100</f>
        <v>0.10480887792848334</v>
      </c>
      <c r="P10" s="97">
        <f>VLOOKUP(V10,'[1]Sheet1'!$A$92:$AE$104,10,FALSE)</f>
        <v>146</v>
      </c>
      <c r="Q10" s="234">
        <f>VLOOKUP(V10,'[1]Sheet1'!$A$92:$AE$104,11,FALSE)/100</f>
        <v>0.11274131274131274</v>
      </c>
      <c r="R10" s="97">
        <f>VLOOKUP(V10,'[1]Sheet1'!$A$92:$AE$104,12,FALSE)</f>
        <v>5</v>
      </c>
      <c r="S10" s="200">
        <f>VLOOKUP(V10,'[1]Sheet1'!$A$92:$AE$104,13,FALSE)/100</f>
        <v>0.20833333333333337</v>
      </c>
      <c r="T10" s="98">
        <f>VLOOKUP(V10,'[1]Sheet1'!$A$92:$AE$104,14,FALSE)</f>
        <v>1339</v>
      </c>
      <c r="U10" s="183">
        <f>VLOOKUP(V10,'[1]Sheet1'!$A$92:$AE$104,15,FALSE)/100</f>
        <v>0.10157790927021697</v>
      </c>
      <c r="V10" s="276" t="s">
        <v>90</v>
      </c>
    </row>
    <row r="11" spans="1:22" ht="15">
      <c r="A11" s="246" t="s">
        <v>25</v>
      </c>
      <c r="B11" s="22">
        <f>_xlfn.IFERROR(VLOOKUP(V11,'[1]Sheet1'!$A$92:$AE$104,16,FALSE),0)</f>
        <v>294</v>
      </c>
      <c r="C11" s="234">
        <f>VLOOKUP(V11,'[1]Sheet1'!$A$92:$AE$104,17,FALSE)/100</f>
        <v>0.08209997207483945</v>
      </c>
      <c r="D11" s="97">
        <f>VLOOKUP(V11,'[1]Sheet1'!$A$92:$AE$104,18,FALSE)</f>
        <v>518</v>
      </c>
      <c r="E11" s="234">
        <f>VLOOKUP(V11,'[1]Sheet1'!$A$92:$AE$104,19,FALSE)/100</f>
        <v>0.08458523840627041</v>
      </c>
      <c r="F11" s="97">
        <f>VLOOKUP(V11,'[1]Sheet1'!$A$92:$AE$104,20,FALSE)</f>
        <v>110</v>
      </c>
      <c r="G11" s="234">
        <f>VLOOKUP(V11,'[1]Sheet1'!$A$92:$AE$104,21,FALSE)/100</f>
        <v>0.07498295841854125</v>
      </c>
      <c r="H11" s="97">
        <f>VLOOKUP(V11,'[1]Sheet1'!$A$92:$AE$104,22,FALSE)</f>
        <v>1</v>
      </c>
      <c r="I11" s="200">
        <f>VLOOKUP(V11,'[1]Sheet1'!$A$92:$AE$104,23,FALSE)/100</f>
        <v>0.034482758620689655</v>
      </c>
      <c r="J11" s="98">
        <f>VLOOKUP(V11,'[1]Sheet1'!$A$92:$AE$104,24,FALSE)</f>
        <v>923</v>
      </c>
      <c r="K11" s="183">
        <f>VLOOKUP(V11,'[1]Sheet1'!$A$92:$AE$104,25,FALSE)/100</f>
        <v>0.082403356843139</v>
      </c>
      <c r="L11" s="98">
        <f>VLOOKUP(V11,'[1]Sheet1'!$A$92:$AE$104,6,FALSE)</f>
        <v>774</v>
      </c>
      <c r="M11" s="234">
        <f>VLOOKUP(V11,'[1]Sheet1'!$A$92:$AE$104,7,FALSE)/100</f>
        <v>0.12512124151309412</v>
      </c>
      <c r="N11" s="97">
        <f>VLOOKUP(V11,'[1]Sheet1'!$A$92:$AE$104,8,FALSE)</f>
        <v>742</v>
      </c>
      <c r="O11" s="234">
        <f>VLOOKUP(V11,'[1]Sheet1'!$A$92:$AE$104,9,FALSE)/100</f>
        <v>0.13070283600493218</v>
      </c>
      <c r="P11" s="97">
        <f>VLOOKUP(V11,'[1]Sheet1'!$A$92:$AE$104,10,FALSE)</f>
        <v>158</v>
      </c>
      <c r="Q11" s="234">
        <f>VLOOKUP(V11,'[1]Sheet1'!$A$92:$AE$104,11,FALSE)/100</f>
        <v>0.12200772200772199</v>
      </c>
      <c r="R11" s="97">
        <f>VLOOKUP(V11,'[1]Sheet1'!$A$92:$AE$104,12,FALSE)</f>
        <v>2</v>
      </c>
      <c r="S11" s="200">
        <f>VLOOKUP(V11,'[1]Sheet1'!$A$92:$AE$104,13,FALSE)/100</f>
        <v>0.08333333333333331</v>
      </c>
      <c r="T11" s="98">
        <f>VLOOKUP(V11,'[1]Sheet1'!$A$92:$AE$104,14,FALSE)</f>
        <v>1676</v>
      </c>
      <c r="U11" s="183">
        <f>VLOOKUP(V11,'[1]Sheet1'!$A$92:$AE$104,15,FALSE)/100</f>
        <v>0.12714307388863605</v>
      </c>
      <c r="V11" s="276" t="s">
        <v>91</v>
      </c>
    </row>
    <row r="12" spans="1:22" ht="15.75" thickBot="1">
      <c r="A12" s="247" t="s">
        <v>26</v>
      </c>
      <c r="B12" s="24">
        <f>_xlfn.IFERROR(VLOOKUP(V12,'[1]Sheet1'!$A$92:$AE$104,16,FALSE),0)</f>
        <v>547</v>
      </c>
      <c r="C12" s="235">
        <f>VLOOKUP(V12,'[1]Sheet1'!$A$92:$AE$104,17,FALSE)/100</f>
        <v>0.15275062831611283</v>
      </c>
      <c r="D12" s="99">
        <f>VLOOKUP(V12,'[1]Sheet1'!$A$92:$AE$104,18,FALSE)</f>
        <v>905</v>
      </c>
      <c r="E12" s="235">
        <f>VLOOKUP(V12,'[1]Sheet1'!$A$92:$AE$104,19,FALSE)/100</f>
        <v>0.1477792292619203</v>
      </c>
      <c r="F12" s="99">
        <f>VLOOKUP(V12,'[1]Sheet1'!$A$92:$AE$104,20,FALSE)</f>
        <v>174</v>
      </c>
      <c r="G12" s="235">
        <f>VLOOKUP(V12,'[1]Sheet1'!$A$92:$AE$104,21,FALSE)/100</f>
        <v>0.11860940695296524</v>
      </c>
      <c r="H12" s="99">
        <f>VLOOKUP(V12,'[1]Sheet1'!$A$92:$AE$104,22,FALSE)</f>
        <v>5</v>
      </c>
      <c r="I12" s="236">
        <f>VLOOKUP(V12,'[1]Sheet1'!$A$92:$AE$104,23,FALSE)/100</f>
        <v>0.1724137931034483</v>
      </c>
      <c r="J12" s="29">
        <f>VLOOKUP(V12,'[1]Sheet1'!$A$92:$AE$104,24,FALSE)</f>
        <v>1631</v>
      </c>
      <c r="K12" s="237">
        <f>VLOOKUP(V12,'[1]Sheet1'!$A$92:$AE$104,25,FALSE)/100</f>
        <v>0.14561199892866708</v>
      </c>
      <c r="L12" s="29">
        <f>VLOOKUP(V12,'[1]Sheet1'!$A$92:$AE$104,6,FALSE)</f>
        <v>526</v>
      </c>
      <c r="M12" s="235">
        <f>VLOOKUP(V12,'[1]Sheet1'!$A$92:$AE$104,7,FALSE)/100</f>
        <v>0.08503071451665051</v>
      </c>
      <c r="N12" s="99">
        <f>VLOOKUP(V12,'[1]Sheet1'!$A$92:$AE$104,8,FALSE)</f>
        <v>411</v>
      </c>
      <c r="O12" s="235">
        <f>VLOOKUP(V12,'[1]Sheet1'!$A$92:$AE$104,9,FALSE)/100</f>
        <v>0.07239739298925489</v>
      </c>
      <c r="P12" s="99">
        <f>VLOOKUP(V12,'[1]Sheet1'!$A$92:$AE$104,10,FALSE)</f>
        <v>87</v>
      </c>
      <c r="Q12" s="235">
        <f>VLOOKUP(V12,'[1]Sheet1'!$A$92:$AE$104,11,FALSE)/100</f>
        <v>0.06718146718146718</v>
      </c>
      <c r="R12" s="99">
        <f>VLOOKUP(V12,'[1]Sheet1'!$A$92:$AE$104,12,FALSE)</f>
        <v>3</v>
      </c>
      <c r="S12" s="236">
        <f>VLOOKUP(V12,'[1]Sheet1'!$A$92:$AE$104,13,FALSE)/100</f>
        <v>0.125</v>
      </c>
      <c r="T12" s="29">
        <f>VLOOKUP(V12,'[1]Sheet1'!$A$92:$AE$104,14,FALSE)</f>
        <v>1027</v>
      </c>
      <c r="U12" s="237">
        <f>VLOOKUP(V12,'[1]Sheet1'!$A$92:$AE$104,15,FALSE)/100</f>
        <v>0.07790927021696252</v>
      </c>
      <c r="V12" s="276" t="s">
        <v>92</v>
      </c>
    </row>
    <row r="13" spans="1:22" ht="24.75" customHeight="1" thickBot="1">
      <c r="A13" s="83" t="s">
        <v>27</v>
      </c>
      <c r="B13" s="14">
        <f>SUM(B8:B12)</f>
        <v>2416</v>
      </c>
      <c r="C13" s="94">
        <f aca="true" t="shared" si="0" ref="C13:U13">SUM(C8:C12)</f>
        <v>0.6746718793633064</v>
      </c>
      <c r="D13" s="68">
        <f t="shared" si="0"/>
        <v>4103</v>
      </c>
      <c r="E13" s="94">
        <f t="shared" si="0"/>
        <v>0.6699869366427171</v>
      </c>
      <c r="F13" s="68">
        <f t="shared" si="0"/>
        <v>938</v>
      </c>
      <c r="G13" s="94">
        <f t="shared" si="0"/>
        <v>0.6394001363326518</v>
      </c>
      <c r="H13" s="68">
        <f t="shared" si="0"/>
        <v>16</v>
      </c>
      <c r="I13" s="15">
        <f t="shared" si="0"/>
        <v>0.5517241379310345</v>
      </c>
      <c r="J13" s="16">
        <f t="shared" si="0"/>
        <v>7473</v>
      </c>
      <c r="K13" s="13">
        <f t="shared" si="0"/>
        <v>0.6671725738773324</v>
      </c>
      <c r="L13" s="16">
        <f t="shared" si="0"/>
        <v>3579</v>
      </c>
      <c r="M13" s="94">
        <f t="shared" si="0"/>
        <v>0.5785645004849661</v>
      </c>
      <c r="N13" s="68">
        <f t="shared" si="0"/>
        <v>3172</v>
      </c>
      <c r="O13" s="94">
        <f t="shared" si="0"/>
        <v>0.5587458164523516</v>
      </c>
      <c r="P13" s="68">
        <f t="shared" si="0"/>
        <v>734</v>
      </c>
      <c r="Q13" s="94">
        <f t="shared" si="0"/>
        <v>0.5667953667953667</v>
      </c>
      <c r="R13" s="68">
        <f t="shared" si="0"/>
        <v>15</v>
      </c>
      <c r="S13" s="15">
        <f t="shared" si="0"/>
        <v>0.625</v>
      </c>
      <c r="T13" s="16">
        <f t="shared" si="0"/>
        <v>7500</v>
      </c>
      <c r="U13" s="13">
        <f t="shared" si="0"/>
        <v>0.5689576695493855</v>
      </c>
      <c r="V13" s="276"/>
    </row>
    <row r="14" spans="1:22" ht="15">
      <c r="A14" s="248" t="s">
        <v>28</v>
      </c>
      <c r="B14" s="20">
        <f>_xlfn.IFERROR(VLOOKUP(V14,'[1]Sheet1'!$A$92:$AE$104,16,FALSE),0)</f>
        <v>48</v>
      </c>
      <c r="C14" s="233">
        <f>VLOOKUP(V14,'[1]Sheet1'!$A$92:$AE$104,17,FALSE)/100</f>
        <v>0.013404077073443172</v>
      </c>
      <c r="D14" s="95">
        <f>VLOOKUP(V14,'[1]Sheet1'!$A$92:$AE$104,18,FALSE)</f>
        <v>91</v>
      </c>
      <c r="E14" s="233">
        <f>VLOOKUP(V14,'[1]Sheet1'!$A$92:$AE$104,19,FALSE)/100</f>
        <v>0.014859568909209668</v>
      </c>
      <c r="F14" s="95">
        <f>VLOOKUP(V14,'[1]Sheet1'!$A$92:$AE$104,20,FALSE)</f>
        <v>26</v>
      </c>
      <c r="G14" s="233">
        <f>VLOOKUP(V14,'[1]Sheet1'!$A$92:$AE$104,21,FALSE)/100</f>
        <v>0.01772324471710975</v>
      </c>
      <c r="H14" s="95">
        <f>VLOOKUP(V14,'[1]Sheet1'!$A$92:$AE$104,22,FALSE)</f>
        <v>2</v>
      </c>
      <c r="I14" s="198">
        <f>VLOOKUP(V14,'[1]Sheet1'!$A$92:$AE$104,23,FALSE)/100</f>
        <v>0.06896551724137931</v>
      </c>
      <c r="J14" s="96">
        <f>VLOOKUP(V14,'[1]Sheet1'!$A$92:$AE$104,24,FALSE)</f>
        <v>167</v>
      </c>
      <c r="K14" s="199">
        <f>VLOOKUP(V14,'[1]Sheet1'!$A$92:$AE$104,25,FALSE)/100</f>
        <v>0.014909383090795465</v>
      </c>
      <c r="L14" s="96">
        <f>VLOOKUP(V14,'[1]Sheet1'!$A$92:$AE$104,6,FALSE)</f>
        <v>100</v>
      </c>
      <c r="M14" s="233">
        <f>VLOOKUP(V14,'[1]Sheet1'!$A$92:$AE$104,7,FALSE)/100</f>
        <v>0.016165535079211122</v>
      </c>
      <c r="N14" s="95">
        <f>VLOOKUP(V14,'[1]Sheet1'!$A$92:$AE$104,8,FALSE)</f>
        <v>112</v>
      </c>
      <c r="O14" s="233">
        <f>VLOOKUP(V14,'[1]Sheet1'!$A$92:$AE$104,9,FALSE)/100</f>
        <v>0.01972872996300863</v>
      </c>
      <c r="P14" s="95">
        <f>VLOOKUP(V14,'[1]Sheet1'!$A$92:$AE$104,10,FALSE)</f>
        <v>23</v>
      </c>
      <c r="Q14" s="233">
        <f>VLOOKUP(V14,'[1]Sheet1'!$A$92:$AE$104,11,FALSE)/100</f>
        <v>0.01776061776061776</v>
      </c>
      <c r="R14" s="95">
        <f>VLOOKUP(V14,'[1]Sheet1'!$A$92:$AE$104,12,FALSE)</f>
        <v>1</v>
      </c>
      <c r="S14" s="198">
        <f>VLOOKUP(V14,'[1]Sheet1'!$A$92:$AE$104,13,FALSE)/100</f>
        <v>0.04166666666666666</v>
      </c>
      <c r="T14" s="96">
        <f>VLOOKUP(V14,'[1]Sheet1'!$A$92:$AE$104,14,FALSE)</f>
        <v>236</v>
      </c>
      <c r="U14" s="199">
        <f>VLOOKUP(V14,'[1]Sheet1'!$A$92:$AE$104,15,FALSE)/100</f>
        <v>0.017903201335154</v>
      </c>
      <c r="V14" s="276" t="s">
        <v>93</v>
      </c>
    </row>
    <row r="15" spans="1:22" ht="15">
      <c r="A15" s="246" t="s">
        <v>29</v>
      </c>
      <c r="B15" s="22">
        <f>_xlfn.IFERROR(VLOOKUP(V15,'[1]Sheet1'!$A$92:$AE$104,16,FALSE),0)</f>
        <v>150</v>
      </c>
      <c r="C15" s="234">
        <f>VLOOKUP(V15,'[1]Sheet1'!$A$92:$AE$104,17,FALSE)/100</f>
        <v>0.041887740854509914</v>
      </c>
      <c r="D15" s="97">
        <f>VLOOKUP(V15,'[1]Sheet1'!$A$92:$AE$104,18,FALSE)</f>
        <v>269</v>
      </c>
      <c r="E15" s="234">
        <f>VLOOKUP(V15,'[1]Sheet1'!$A$92:$AE$104,19,FALSE)/100</f>
        <v>0.04392553886348791</v>
      </c>
      <c r="F15" s="97">
        <f>VLOOKUP(V15,'[1]Sheet1'!$A$92:$AE$104,20,FALSE)</f>
        <v>75</v>
      </c>
      <c r="G15" s="234">
        <f>VLOOKUP(V15,'[1]Sheet1'!$A$92:$AE$104,21,FALSE)/100</f>
        <v>0.05112474437627812</v>
      </c>
      <c r="H15" s="97">
        <f>VLOOKUP(V15,'[1]Sheet1'!$A$92:$AE$104,22,FALSE)</f>
        <v>2</v>
      </c>
      <c r="I15" s="200">
        <f>VLOOKUP(V15,'[1]Sheet1'!$A$92:$AE$104,23,FALSE)/100</f>
        <v>0.06896551724137931</v>
      </c>
      <c r="J15" s="98">
        <f>VLOOKUP(V15,'[1]Sheet1'!$A$92:$AE$104,24,FALSE)</f>
        <v>496</v>
      </c>
      <c r="K15" s="183">
        <f>VLOOKUP(V15,'[1]Sheet1'!$A$92:$AE$104,25,FALSE)/100</f>
        <v>0.04428176055709312</v>
      </c>
      <c r="L15" s="98">
        <f>VLOOKUP(V15,'[1]Sheet1'!$A$92:$AE$104,6,FALSE)</f>
        <v>216</v>
      </c>
      <c r="M15" s="234">
        <f>VLOOKUP(V15,'[1]Sheet1'!$A$92:$AE$104,7,FALSE)/100</f>
        <v>0.03491755577109602</v>
      </c>
      <c r="N15" s="97">
        <f>VLOOKUP(V15,'[1]Sheet1'!$A$92:$AE$104,8,FALSE)</f>
        <v>217</v>
      </c>
      <c r="O15" s="234">
        <f>VLOOKUP(V15,'[1]Sheet1'!$A$92:$AE$104,9,FALSE)/100</f>
        <v>0.03822441430332922</v>
      </c>
      <c r="P15" s="97">
        <f>VLOOKUP(V15,'[1]Sheet1'!$A$92:$AE$104,10,FALSE)</f>
        <v>47</v>
      </c>
      <c r="Q15" s="234">
        <f>VLOOKUP(V15,'[1]Sheet1'!$A$92:$AE$104,11,FALSE)/100</f>
        <v>0.036293436293436294</v>
      </c>
      <c r="R15" s="97">
        <f>VLOOKUP(V15,'[1]Sheet1'!$A$92:$AE$104,12,FALSE)</f>
        <v>1</v>
      </c>
      <c r="S15" s="200">
        <f>VLOOKUP(V15,'[1]Sheet1'!$A$92:$AE$104,13,FALSE)/100</f>
        <v>0.04166666666666666</v>
      </c>
      <c r="T15" s="98">
        <f>VLOOKUP(V15,'[1]Sheet1'!$A$92:$AE$104,14,FALSE)</f>
        <v>481</v>
      </c>
      <c r="U15" s="183">
        <f>VLOOKUP(V15,'[1]Sheet1'!$A$92:$AE$104,15,FALSE)/100</f>
        <v>0.03648915187376726</v>
      </c>
      <c r="V15" s="276" t="s">
        <v>94</v>
      </c>
    </row>
    <row r="16" spans="1:22" ht="15">
      <c r="A16" s="246" t="s">
        <v>30</v>
      </c>
      <c r="B16" s="22">
        <f>_xlfn.IFERROR(VLOOKUP(V16,'[1]Sheet1'!$A$92:$AE$104,16,FALSE),0)</f>
        <v>150</v>
      </c>
      <c r="C16" s="234">
        <f>VLOOKUP(V16,'[1]Sheet1'!$A$92:$AE$104,17,FALSE)/100</f>
        <v>0.041887740854509914</v>
      </c>
      <c r="D16" s="97">
        <f>VLOOKUP(V16,'[1]Sheet1'!$A$92:$AE$104,18,FALSE)</f>
        <v>298</v>
      </c>
      <c r="E16" s="234">
        <f>VLOOKUP(V16,'[1]Sheet1'!$A$92:$AE$104,19,FALSE)/100</f>
        <v>0.04866100587851077</v>
      </c>
      <c r="F16" s="97">
        <f>VLOOKUP(V16,'[1]Sheet1'!$A$92:$AE$104,20,FALSE)</f>
        <v>102</v>
      </c>
      <c r="G16" s="234">
        <f>VLOOKUP(V16,'[1]Sheet1'!$A$92:$AE$104,21,FALSE)/100</f>
        <v>0.06952965235173825</v>
      </c>
      <c r="H16" s="97">
        <f>VLOOKUP(V16,'[1]Sheet1'!$A$92:$AE$104,22,FALSE)</f>
        <v>0</v>
      </c>
      <c r="I16" s="200">
        <f>VLOOKUP(V16,'[1]Sheet1'!$A$92:$AE$104,23,FALSE)/100</f>
        <v>0</v>
      </c>
      <c r="J16" s="98">
        <f>VLOOKUP(V16,'[1]Sheet1'!$A$92:$AE$104,24,FALSE)</f>
        <v>550</v>
      </c>
      <c r="K16" s="183">
        <f>VLOOKUP(V16,'[1]Sheet1'!$A$92:$AE$104,25,FALSE)/100</f>
        <v>0.049102758682260515</v>
      </c>
      <c r="L16" s="98">
        <f>VLOOKUP(V16,'[1]Sheet1'!$A$92:$AE$104,6,FALSE)</f>
        <v>196</v>
      </c>
      <c r="M16" s="234">
        <f>VLOOKUP(V16,'[1]Sheet1'!$A$92:$AE$104,7,FALSE)/100</f>
        <v>0.0316844487552538</v>
      </c>
      <c r="N16" s="97">
        <f>VLOOKUP(V16,'[1]Sheet1'!$A$92:$AE$104,8,FALSE)</f>
        <v>180</v>
      </c>
      <c r="O16" s="234">
        <f>VLOOKUP(V16,'[1]Sheet1'!$A$92:$AE$104,9,FALSE)/100</f>
        <v>0.031706887440549586</v>
      </c>
      <c r="P16" s="97">
        <f>VLOOKUP(V16,'[1]Sheet1'!$A$92:$AE$104,10,FALSE)</f>
        <v>41</v>
      </c>
      <c r="Q16" s="234">
        <f>VLOOKUP(V16,'[1]Sheet1'!$A$92:$AE$104,11,FALSE)/100</f>
        <v>0.03166023166023166</v>
      </c>
      <c r="R16" s="97">
        <f>VLOOKUP(V16,'[1]Sheet1'!$A$92:$AE$104,12,FALSE)</f>
        <v>0</v>
      </c>
      <c r="S16" s="200">
        <f>VLOOKUP(V16,'[1]Sheet1'!$A$92:$AE$104,13,FALSE)/100</f>
        <v>0</v>
      </c>
      <c r="T16" s="98">
        <f>VLOOKUP(V16,'[1]Sheet1'!$A$92:$AE$104,14,FALSE)</f>
        <v>417</v>
      </c>
      <c r="U16" s="183">
        <f>VLOOKUP(V16,'[1]Sheet1'!$A$92:$AE$104,15,FALSE)/100</f>
        <v>0.03163404642694583</v>
      </c>
      <c r="V16" s="276" t="s">
        <v>95</v>
      </c>
    </row>
    <row r="17" spans="1:22" ht="15">
      <c r="A17" s="246" t="s">
        <v>31</v>
      </c>
      <c r="B17" s="22">
        <f>_xlfn.IFERROR(VLOOKUP(V17,'[1]Sheet1'!$A$92:$AE$104,16,FALSE),0)</f>
        <v>36</v>
      </c>
      <c r="C17" s="234">
        <f>VLOOKUP(V17,'[1]Sheet1'!$A$92:$AE$104,17,FALSE)/100</f>
        <v>0.01005305780508238</v>
      </c>
      <c r="D17" s="97">
        <f>VLOOKUP(V17,'[1]Sheet1'!$A$92:$AE$104,18,FALSE)</f>
        <v>59</v>
      </c>
      <c r="E17" s="234">
        <f>VLOOKUP(V17,'[1]Sheet1'!$A$92:$AE$104,19,FALSE)/100</f>
        <v>0.009634225996080993</v>
      </c>
      <c r="F17" s="97">
        <f>VLOOKUP(V17,'[1]Sheet1'!$A$92:$AE$104,20,FALSE)</f>
        <v>17</v>
      </c>
      <c r="G17" s="234">
        <f>VLOOKUP(V17,'[1]Sheet1'!$A$92:$AE$104,21,FALSE)/100</f>
        <v>0.011588275391956372</v>
      </c>
      <c r="H17" s="97">
        <f>VLOOKUP(V17,'[1]Sheet1'!$A$92:$AE$104,22,FALSE)</f>
        <v>1</v>
      </c>
      <c r="I17" s="200">
        <f>VLOOKUP(V17,'[1]Sheet1'!$A$92:$AE$104,23,FALSE)/100</f>
        <v>0.034482758620689655</v>
      </c>
      <c r="J17" s="98">
        <f>VLOOKUP(V17,'[1]Sheet1'!$A$92:$AE$104,24,FALSE)</f>
        <v>113</v>
      </c>
      <c r="K17" s="183">
        <f>VLOOKUP(V17,'[1]Sheet1'!$A$92:$AE$104,25,FALSE)/100</f>
        <v>0.01008838496562807</v>
      </c>
      <c r="L17" s="98">
        <f>VLOOKUP(V17,'[1]Sheet1'!$A$92:$AE$104,6,FALSE)</f>
        <v>26</v>
      </c>
      <c r="M17" s="234">
        <f>VLOOKUP(V17,'[1]Sheet1'!$A$92:$AE$104,7,FALSE)/100</f>
        <v>0.004203039120594891</v>
      </c>
      <c r="N17" s="97">
        <f>VLOOKUP(V17,'[1]Sheet1'!$A$92:$AE$104,8,FALSE)</f>
        <v>32</v>
      </c>
      <c r="O17" s="234">
        <f>VLOOKUP(V17,'[1]Sheet1'!$A$92:$AE$104,9,FALSE)/100</f>
        <v>0.005636779989431038</v>
      </c>
      <c r="P17" s="97">
        <f>VLOOKUP(V17,'[1]Sheet1'!$A$92:$AE$104,10,FALSE)</f>
        <v>9</v>
      </c>
      <c r="Q17" s="234">
        <f>VLOOKUP(V17,'[1]Sheet1'!$A$92:$AE$104,11,FALSE)/100</f>
        <v>0.0069498069498069494</v>
      </c>
      <c r="R17" s="97">
        <f>VLOOKUP(V17,'[1]Sheet1'!$A$92:$AE$104,12,FALSE)</f>
        <v>0</v>
      </c>
      <c r="S17" s="200">
        <f>VLOOKUP(V17,'[1]Sheet1'!$A$92:$AE$104,13,FALSE)/100</f>
        <v>0</v>
      </c>
      <c r="T17" s="98">
        <f>VLOOKUP(V17,'[1]Sheet1'!$A$92:$AE$104,14,FALSE)</f>
        <v>67</v>
      </c>
      <c r="U17" s="183">
        <f>VLOOKUP(V17,'[1]Sheet1'!$A$92:$AE$104,15,FALSE)/100</f>
        <v>0.005082688514641177</v>
      </c>
      <c r="V17" s="276" t="s">
        <v>96</v>
      </c>
    </row>
    <row r="18" spans="1:22" ht="15.75" thickBot="1">
      <c r="A18" s="226" t="s">
        <v>32</v>
      </c>
      <c r="B18" s="24">
        <f>_xlfn.IFERROR(VLOOKUP(V18,'[1]Sheet1'!$A$92:$AE$104,16,FALSE),0)</f>
        <v>59</v>
      </c>
      <c r="C18" s="235">
        <f>VLOOKUP(V18,'[1]Sheet1'!$A$92:$AE$104,17,FALSE)/100</f>
        <v>0.016475844736107234</v>
      </c>
      <c r="D18" s="99">
        <f>VLOOKUP(V18,'[1]Sheet1'!$A$92:$AE$104,18,FALSE)</f>
        <v>103</v>
      </c>
      <c r="E18" s="235">
        <f>VLOOKUP(V18,'[1]Sheet1'!$A$92:$AE$104,19,FALSE)/100</f>
        <v>0.016819072501632924</v>
      </c>
      <c r="F18" s="99">
        <f>VLOOKUP(V18,'[1]Sheet1'!$A$92:$AE$104,20,FALSE)</f>
        <v>22</v>
      </c>
      <c r="G18" s="235">
        <f>VLOOKUP(V18,'[1]Sheet1'!$A$92:$AE$104,21,FALSE)/100</f>
        <v>0.01499659168370825</v>
      </c>
      <c r="H18" s="99">
        <f>VLOOKUP(V18,'[1]Sheet1'!$A$92:$AE$104,22,FALSE)</f>
        <v>1</v>
      </c>
      <c r="I18" s="236">
        <f>VLOOKUP(V18,'[1]Sheet1'!$A$92:$AE$104,23,FALSE)/100</f>
        <v>0.034482758620689655</v>
      </c>
      <c r="J18" s="29">
        <f>VLOOKUP(V18,'[1]Sheet1'!$A$92:$AE$104,24,FALSE)</f>
        <v>185</v>
      </c>
      <c r="K18" s="237">
        <f>VLOOKUP(V18,'[1]Sheet1'!$A$92:$AE$104,25,FALSE)/100</f>
        <v>0.016516382465851263</v>
      </c>
      <c r="L18" s="29">
        <f>VLOOKUP(V18,'[1]Sheet1'!$A$92:$AE$104,6,FALSE)</f>
        <v>114</v>
      </c>
      <c r="M18" s="235">
        <f>VLOOKUP(V18,'[1]Sheet1'!$A$92:$AE$104,7,FALSE)/100</f>
        <v>0.01842870999030068</v>
      </c>
      <c r="N18" s="99">
        <f>VLOOKUP(V18,'[1]Sheet1'!$A$92:$AE$104,8,FALSE)</f>
        <v>132</v>
      </c>
      <c r="O18" s="235">
        <f>VLOOKUP(V18,'[1]Sheet1'!$A$92:$AE$104,9,FALSE)/100</f>
        <v>0.023251717456403028</v>
      </c>
      <c r="P18" s="99">
        <f>VLOOKUP(V18,'[1]Sheet1'!$A$92:$AE$104,10,FALSE)</f>
        <v>21</v>
      </c>
      <c r="Q18" s="235">
        <f>VLOOKUP(V18,'[1]Sheet1'!$A$92:$AE$104,11,FALSE)/100</f>
        <v>0.016216216216216217</v>
      </c>
      <c r="R18" s="99">
        <f>VLOOKUP(V18,'[1]Sheet1'!$A$92:$AE$104,12,FALSE)</f>
        <v>1</v>
      </c>
      <c r="S18" s="236">
        <f>VLOOKUP(V18,'[1]Sheet1'!$A$92:$AE$104,13,FALSE)/100</f>
        <v>0.04166666666666666</v>
      </c>
      <c r="T18" s="29">
        <f>VLOOKUP(V18,'[1]Sheet1'!$A$92:$AE$104,14,FALSE)</f>
        <v>268</v>
      </c>
      <c r="U18" s="237">
        <f>VLOOKUP(V18,'[1]Sheet1'!$A$92:$AE$104,15,FALSE)/100</f>
        <v>0.020330754058564708</v>
      </c>
      <c r="V18" s="276" t="s">
        <v>97</v>
      </c>
    </row>
    <row r="19" spans="1:22" ht="24.75" customHeight="1" thickBot="1">
      <c r="A19" s="83" t="s">
        <v>33</v>
      </c>
      <c r="B19" s="14">
        <f>SUM(B14:B18)</f>
        <v>443</v>
      </c>
      <c r="C19" s="94">
        <f aca="true" t="shared" si="1" ref="C19:U19">SUM(C14:C18)</f>
        <v>0.12370846132365261</v>
      </c>
      <c r="D19" s="68">
        <f t="shared" si="1"/>
        <v>820</v>
      </c>
      <c r="E19" s="94">
        <f t="shared" si="1"/>
        <v>0.13389941214892226</v>
      </c>
      <c r="F19" s="68">
        <f t="shared" si="1"/>
        <v>242</v>
      </c>
      <c r="G19" s="94">
        <f t="shared" si="1"/>
        <v>0.16496250852079072</v>
      </c>
      <c r="H19" s="68">
        <f t="shared" si="1"/>
        <v>6</v>
      </c>
      <c r="I19" s="15">
        <f t="shared" si="1"/>
        <v>0.20689655172413796</v>
      </c>
      <c r="J19" s="16">
        <f t="shared" si="1"/>
        <v>1511</v>
      </c>
      <c r="K19" s="13">
        <f t="shared" si="1"/>
        <v>0.13489866976162843</v>
      </c>
      <c r="L19" s="16">
        <f t="shared" si="1"/>
        <v>652</v>
      </c>
      <c r="M19" s="94">
        <f t="shared" si="1"/>
        <v>0.1053992887164565</v>
      </c>
      <c r="N19" s="68">
        <f t="shared" si="1"/>
        <v>673</v>
      </c>
      <c r="O19" s="94">
        <f t="shared" si="1"/>
        <v>0.1185485291527215</v>
      </c>
      <c r="P19" s="68">
        <f t="shared" si="1"/>
        <v>141</v>
      </c>
      <c r="Q19" s="94">
        <f t="shared" si="1"/>
        <v>0.10888030888030888</v>
      </c>
      <c r="R19" s="68">
        <f t="shared" si="1"/>
        <v>3</v>
      </c>
      <c r="S19" s="15">
        <f t="shared" si="1"/>
        <v>0.12499999999999997</v>
      </c>
      <c r="T19" s="16">
        <f t="shared" si="1"/>
        <v>1469</v>
      </c>
      <c r="U19" s="13">
        <f t="shared" si="1"/>
        <v>0.11143984220907296</v>
      </c>
      <c r="V19" s="276"/>
    </row>
    <row r="20" spans="1:22" ht="15.75" thickBot="1">
      <c r="A20" s="227" t="s">
        <v>48</v>
      </c>
      <c r="B20" s="27">
        <f>_xlfn.IFERROR(VLOOKUP(V20,'[1]Sheet1'!$A$92:$AE$104,16,FALSE),0)</f>
        <v>42</v>
      </c>
      <c r="C20" s="238">
        <f>VLOOKUP(V20,'[1]Sheet1'!$A$92:$AE$104,17,FALSE)/100</f>
        <v>0.011728567439262776</v>
      </c>
      <c r="D20" s="100">
        <f>VLOOKUP(V20,'[1]Sheet1'!$A$92:$AE$104,18,FALSE)</f>
        <v>67</v>
      </c>
      <c r="E20" s="238">
        <f>VLOOKUP(V20,'[1]Sheet1'!$A$92:$AE$104,19,FALSE)/100</f>
        <v>0.010940561724363161</v>
      </c>
      <c r="F20" s="100">
        <f>VLOOKUP(V20,'[1]Sheet1'!$A$92:$AE$104,20,FALSE)</f>
        <v>11</v>
      </c>
      <c r="G20" s="238">
        <f>VLOOKUP(V20,'[1]Sheet1'!$A$92:$AE$104,21,FALSE)/100</f>
        <v>0.007498295841854125</v>
      </c>
      <c r="H20" s="100">
        <f>VLOOKUP(V20,'[1]Sheet1'!$A$92:$AE$104,22,FALSE)</f>
        <v>0</v>
      </c>
      <c r="I20" s="239">
        <f>VLOOKUP(V20,'[1]Sheet1'!$A$92:$AE$104,23,FALSE)/100</f>
        <v>0</v>
      </c>
      <c r="J20" s="31">
        <f>VLOOKUP(V20,'[1]Sheet1'!$A$92:$AE$104,24,FALSE)</f>
        <v>120</v>
      </c>
      <c r="K20" s="188">
        <f>VLOOKUP(V20,'[1]Sheet1'!$A$92:$AE$104,25,FALSE)/100</f>
        <v>0.01071332916703866</v>
      </c>
      <c r="L20" s="31">
        <f>VLOOKUP(V20,'[1]Sheet1'!$A$92:$AE$104,6,FALSE)</f>
        <v>208</v>
      </c>
      <c r="M20" s="238">
        <f>VLOOKUP(V20,'[1]Sheet1'!$A$92:$AE$104,7,FALSE)/100</f>
        <v>0.03362431296475913</v>
      </c>
      <c r="N20" s="100">
        <f>VLOOKUP(V20,'[1]Sheet1'!$A$92:$AE$104,8,FALSE)</f>
        <v>171</v>
      </c>
      <c r="O20" s="238">
        <f>VLOOKUP(V20,'[1]Sheet1'!$A$92:$AE$104,9,FALSE)/100</f>
        <v>0.030121543068522105</v>
      </c>
      <c r="P20" s="100">
        <f>VLOOKUP(V20,'[1]Sheet1'!$A$92:$AE$104,10,FALSE)</f>
        <v>43</v>
      </c>
      <c r="Q20" s="238">
        <f>VLOOKUP(V20,'[1]Sheet1'!$A$92:$AE$104,11,FALSE)/100</f>
        <v>0.033204633204633204</v>
      </c>
      <c r="R20" s="100">
        <f>VLOOKUP(V20,'[1]Sheet1'!$A$92:$AE$104,12,FALSE)</f>
        <v>2</v>
      </c>
      <c r="S20" s="239">
        <f>VLOOKUP(V20,'[1]Sheet1'!$A$92:$AE$104,13,FALSE)/100</f>
        <v>0.08333333333333331</v>
      </c>
      <c r="T20" s="31">
        <f>VLOOKUP(V20,'[1]Sheet1'!$A$92:$AE$104,14,FALSE)</f>
        <v>424</v>
      </c>
      <c r="U20" s="188">
        <f>VLOOKUP(V20,'[1]Sheet1'!$A$92:$AE$104,15,FALSE)/100</f>
        <v>0.032165073585191925</v>
      </c>
      <c r="V20" s="276" t="s">
        <v>98</v>
      </c>
    </row>
    <row r="21" spans="1:22" ht="15.75" thickBot="1">
      <c r="A21" s="101" t="s">
        <v>35</v>
      </c>
      <c r="B21" s="34">
        <f>_xlfn.IFERROR(VLOOKUP(V21,'[1]Sheet1'!$A$92:$AE$104,16,FALSE),0)</f>
        <v>3581</v>
      </c>
      <c r="C21" s="102">
        <f>VLOOKUP(V21,'[1]Sheet1'!$A$92:$AE$104,17,FALSE)/100</f>
        <v>1</v>
      </c>
      <c r="D21" s="103">
        <f>VLOOKUP(V21,'[1]Sheet1'!$A$92:$AE$104,18,FALSE)</f>
        <v>6124</v>
      </c>
      <c r="E21" s="102">
        <f>VLOOKUP(V21,'[1]Sheet1'!$A$92:$AE$104,19,FALSE)/100</f>
        <v>1</v>
      </c>
      <c r="F21" s="103">
        <f>VLOOKUP(V21,'[1]Sheet1'!$A$92:$AE$104,20,FALSE)</f>
        <v>1467</v>
      </c>
      <c r="G21" s="102">
        <f>VLOOKUP(V21,'[1]Sheet1'!$A$92:$AE$104,21,FALSE)/100</f>
        <v>1</v>
      </c>
      <c r="H21" s="103">
        <f>VLOOKUP(V21,'[1]Sheet1'!$A$92:$AE$104,22,FALSE)</f>
        <v>29</v>
      </c>
      <c r="I21" s="61">
        <f>VLOOKUP(V21,'[1]Sheet1'!$A$92:$AE$104,23,FALSE)/100</f>
        <v>1</v>
      </c>
      <c r="J21" s="104">
        <f>VLOOKUP(V21,'[1]Sheet1'!$A$92:$AE$104,24,FALSE)</f>
        <v>11201</v>
      </c>
      <c r="K21" s="62">
        <f>VLOOKUP(V21,'[1]Sheet1'!$A$92:$AE$104,25,FALSE)/100</f>
        <v>1</v>
      </c>
      <c r="L21" s="104">
        <f>VLOOKUP(V21,'[1]Sheet1'!$A$92:$AE$104,6,FALSE)</f>
        <v>6186</v>
      </c>
      <c r="M21" s="102">
        <f>VLOOKUP(V21,'[1]Sheet1'!$A$92:$AE$104,7,FALSE)/100</f>
        <v>1</v>
      </c>
      <c r="N21" s="103">
        <f>VLOOKUP(V21,'[1]Sheet1'!$A$92:$AE$104,8,FALSE)</f>
        <v>5677</v>
      </c>
      <c r="O21" s="102">
        <f>VLOOKUP(V21,'[1]Sheet1'!$A$92:$AE$104,9,FALSE)/100</f>
        <v>1</v>
      </c>
      <c r="P21" s="103">
        <f>VLOOKUP(V21,'[1]Sheet1'!$A$92:$AE$104,10,FALSE)</f>
        <v>1295</v>
      </c>
      <c r="Q21" s="102">
        <f>VLOOKUP(V21,'[1]Sheet1'!$A$92:$AE$104,11,FALSE)/100</f>
        <v>1</v>
      </c>
      <c r="R21" s="103">
        <f>VLOOKUP(V21,'[1]Sheet1'!$A$92:$AE$104,12,FALSE)</f>
        <v>24</v>
      </c>
      <c r="S21" s="61">
        <f>VLOOKUP(V21,'[1]Sheet1'!$A$92:$AE$104,13,FALSE)/100</f>
        <v>1</v>
      </c>
      <c r="T21" s="104">
        <f>VLOOKUP(V21,'[1]Sheet1'!$A$92:$AE$104,14,FALSE)</f>
        <v>13182</v>
      </c>
      <c r="U21" s="62">
        <f>VLOOKUP(V21,'[1]Sheet1'!$A$92:$AE$104,15,FALSE)/100</f>
        <v>1</v>
      </c>
      <c r="V21" s="276" t="s">
        <v>44</v>
      </c>
    </row>
    <row r="22" spans="1:21" ht="15">
      <c r="A22" s="189"/>
      <c r="B22" s="190"/>
      <c r="C22" s="240"/>
      <c r="D22" s="241"/>
      <c r="E22" s="240"/>
      <c r="F22" s="241"/>
      <c r="G22" s="240"/>
      <c r="H22" s="241"/>
      <c r="I22" s="240"/>
      <c r="J22" s="241"/>
      <c r="K22" s="240"/>
      <c r="L22" s="241"/>
      <c r="M22" s="240"/>
      <c r="N22" s="241"/>
      <c r="O22" s="240"/>
      <c r="P22" s="241"/>
      <c r="Q22" s="240"/>
      <c r="R22" s="241"/>
      <c r="S22" s="240"/>
      <c r="T22" s="241"/>
      <c r="U22" s="240"/>
    </row>
    <row r="23" spans="1:21" ht="15">
      <c r="A23" s="55" t="s">
        <v>41</v>
      </c>
      <c r="B23" s="57"/>
      <c r="C23" s="242"/>
      <c r="D23" s="105"/>
      <c r="E23" s="242"/>
      <c r="F23" s="105"/>
      <c r="G23" s="242"/>
      <c r="H23" s="105"/>
      <c r="I23" s="242"/>
      <c r="J23" s="105"/>
      <c r="K23" s="242"/>
      <c r="L23" s="105"/>
      <c r="M23" s="242"/>
      <c r="N23" s="105"/>
      <c r="O23" s="242"/>
      <c r="P23" s="105"/>
      <c r="Q23" s="242"/>
      <c r="R23" s="105"/>
      <c r="S23" s="242"/>
      <c r="T23" s="291"/>
      <c r="U23" s="243"/>
    </row>
    <row r="24" spans="1:21" ht="15">
      <c r="A24" s="57" t="s">
        <v>42</v>
      </c>
      <c r="B24" s="57"/>
      <c r="C24" s="244"/>
      <c r="D24" s="57"/>
      <c r="E24" s="244"/>
      <c r="F24" s="57"/>
      <c r="G24" s="244"/>
      <c r="H24" s="57"/>
      <c r="I24" s="244"/>
      <c r="J24" s="57"/>
      <c r="K24" s="244"/>
      <c r="L24" s="57"/>
      <c r="M24" s="244"/>
      <c r="N24" s="57"/>
      <c r="O24" s="244"/>
      <c r="P24" s="57"/>
      <c r="Q24" s="244"/>
      <c r="R24" s="57"/>
      <c r="S24" s="244"/>
      <c r="T24" s="57"/>
      <c r="U24" s="245"/>
    </row>
    <row r="25" spans="1:21" ht="15">
      <c r="A25" s="366" t="s">
        <v>56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56"/>
    </row>
    <row r="26" spans="1:21" ht="1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56"/>
    </row>
    <row r="27" spans="1:21" ht="15">
      <c r="A27" s="56"/>
      <c r="B27" s="56"/>
      <c r="C27" s="245"/>
      <c r="D27" s="56"/>
      <c r="E27" s="245"/>
      <c r="F27" s="56"/>
      <c r="G27" s="245"/>
      <c r="H27" s="56"/>
      <c r="I27" s="245"/>
      <c r="J27" s="56"/>
      <c r="K27" s="245"/>
      <c r="L27" s="56"/>
      <c r="M27" s="245"/>
      <c r="N27" s="56"/>
      <c r="O27" s="245"/>
      <c r="P27" s="56"/>
      <c r="Q27" s="245"/>
      <c r="R27" s="56"/>
      <c r="S27" s="245"/>
      <c r="T27" s="56"/>
      <c r="U27" s="245"/>
    </row>
    <row r="28" spans="1:21" ht="15">
      <c r="A28" s="56"/>
      <c r="B28" s="56"/>
      <c r="C28" s="245"/>
      <c r="D28" s="56"/>
      <c r="E28" s="245"/>
      <c r="F28" s="56"/>
      <c r="G28" s="245"/>
      <c r="H28" s="56"/>
      <c r="I28" s="245"/>
      <c r="J28" s="56"/>
      <c r="K28" s="245"/>
      <c r="L28" s="56"/>
      <c r="M28" s="245"/>
      <c r="N28" s="56"/>
      <c r="O28" s="245"/>
      <c r="P28" s="56"/>
      <c r="Q28" s="245"/>
      <c r="R28" s="56"/>
      <c r="S28" s="245"/>
      <c r="T28" s="56"/>
      <c r="U28" s="245"/>
    </row>
    <row r="29" spans="1:21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245"/>
      <c r="N29" s="56"/>
      <c r="O29" s="245"/>
      <c r="P29" s="56"/>
      <c r="Q29" s="245"/>
      <c r="R29" s="56"/>
      <c r="S29" s="245"/>
      <c r="T29" s="56"/>
      <c r="U29" s="245"/>
    </row>
  </sheetData>
  <sheetProtection/>
  <mergeCells count="18">
    <mergeCell ref="R5:S5"/>
    <mergeCell ref="A25:T26"/>
    <mergeCell ref="D5:E5"/>
    <mergeCell ref="F5:G5"/>
    <mergeCell ref="H5:I5"/>
    <mergeCell ref="L5:M5"/>
    <mergeCell ref="N5:O5"/>
    <mergeCell ref="P5:Q5"/>
    <mergeCell ref="A1:U1"/>
    <mergeCell ref="A2:A6"/>
    <mergeCell ref="B2:U2"/>
    <mergeCell ref="B3:K3"/>
    <mergeCell ref="L3:U3"/>
    <mergeCell ref="B4:I4"/>
    <mergeCell ref="J4:K5"/>
    <mergeCell ref="L4:S4"/>
    <mergeCell ref="T4:U5"/>
    <mergeCell ref="B5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8"/>
  <sheetViews>
    <sheetView zoomScalePageLayoutView="0" workbookViewId="0" topLeftCell="A1">
      <selection activeCell="N6" sqref="N6:P16"/>
    </sheetView>
  </sheetViews>
  <sheetFormatPr defaultColWidth="11.421875" defaultRowHeight="15"/>
  <cols>
    <col min="1" max="1" width="30.7109375" style="155" customWidth="1"/>
    <col min="2" max="16" width="15.140625" style="155" customWidth="1"/>
    <col min="17" max="16384" width="11.421875" style="155" customWidth="1"/>
  </cols>
  <sheetData>
    <row r="1" spans="1:16" ht="24.75" customHeight="1" thickBot="1" thickTop="1">
      <c r="A1" s="321" t="s">
        <v>76</v>
      </c>
      <c r="B1" s="322"/>
      <c r="C1" s="322"/>
      <c r="D1" s="322"/>
      <c r="E1" s="322"/>
      <c r="F1" s="322"/>
      <c r="G1" s="302"/>
      <c r="H1" s="302"/>
      <c r="I1" s="302"/>
      <c r="J1" s="302"/>
      <c r="K1" s="302"/>
      <c r="L1" s="302"/>
      <c r="M1" s="302"/>
      <c r="N1" s="302"/>
      <c r="O1" s="302"/>
      <c r="P1" s="303"/>
    </row>
    <row r="2" spans="1:16" ht="24.75" customHeight="1" thickBot="1" thickTop="1">
      <c r="A2" s="321" t="s">
        <v>122</v>
      </c>
      <c r="B2" s="322"/>
      <c r="C2" s="322"/>
      <c r="D2" s="322"/>
      <c r="E2" s="322"/>
      <c r="F2" s="322"/>
      <c r="G2" s="302"/>
      <c r="H2" s="302"/>
      <c r="I2" s="302"/>
      <c r="J2" s="302"/>
      <c r="K2" s="302"/>
      <c r="L2" s="302"/>
      <c r="M2" s="302"/>
      <c r="N2" s="302"/>
      <c r="O2" s="302"/>
      <c r="P2" s="303"/>
    </row>
    <row r="3" spans="1:16" ht="19.5" customHeight="1" thickBot="1" thickTop="1">
      <c r="A3" s="370" t="s">
        <v>57</v>
      </c>
      <c r="B3" s="373" t="s">
        <v>18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5"/>
      <c r="P3" s="376" t="s">
        <v>123</v>
      </c>
    </row>
    <row r="4" spans="1:16" ht="19.5" customHeight="1">
      <c r="A4" s="371"/>
      <c r="B4" s="368">
        <v>2012</v>
      </c>
      <c r="C4" s="369"/>
      <c r="D4" s="368">
        <v>2013</v>
      </c>
      <c r="E4" s="369"/>
      <c r="F4" s="368">
        <v>2014</v>
      </c>
      <c r="G4" s="369"/>
      <c r="H4" s="368">
        <v>2015</v>
      </c>
      <c r="I4" s="369"/>
      <c r="J4" s="368">
        <v>2016</v>
      </c>
      <c r="K4" s="369"/>
      <c r="L4" s="368">
        <v>2017</v>
      </c>
      <c r="M4" s="369"/>
      <c r="N4" s="368">
        <v>2018</v>
      </c>
      <c r="O4" s="369"/>
      <c r="P4" s="310"/>
    </row>
    <row r="5" spans="1:16" ht="19.5" customHeight="1" thickBot="1">
      <c r="A5" s="372"/>
      <c r="B5" s="106" t="s">
        <v>19</v>
      </c>
      <c r="C5" s="107" t="s">
        <v>20</v>
      </c>
      <c r="D5" s="106" t="s">
        <v>19</v>
      </c>
      <c r="E5" s="107" t="s">
        <v>20</v>
      </c>
      <c r="F5" s="106" t="s">
        <v>19</v>
      </c>
      <c r="G5" s="107" t="s">
        <v>20</v>
      </c>
      <c r="H5" s="106" t="s">
        <v>19</v>
      </c>
      <c r="I5" s="107" t="s">
        <v>20</v>
      </c>
      <c r="J5" s="106" t="s">
        <v>19</v>
      </c>
      <c r="K5" s="107" t="s">
        <v>20</v>
      </c>
      <c r="L5" s="106" t="s">
        <v>19</v>
      </c>
      <c r="M5" s="107" t="s">
        <v>20</v>
      </c>
      <c r="N5" s="106" t="s">
        <v>19</v>
      </c>
      <c r="O5" s="107" t="s">
        <v>20</v>
      </c>
      <c r="P5" s="345"/>
    </row>
    <row r="6" spans="1:17" ht="15">
      <c r="A6" s="249" t="s">
        <v>58</v>
      </c>
      <c r="B6" s="109">
        <v>1104</v>
      </c>
      <c r="C6" s="251">
        <v>0.050152182801072094</v>
      </c>
      <c r="D6" s="109">
        <v>1093</v>
      </c>
      <c r="E6" s="251">
        <v>0.0459378808893372</v>
      </c>
      <c r="F6" s="109">
        <v>1024</v>
      </c>
      <c r="G6" s="251">
        <v>0.04954039671020803</v>
      </c>
      <c r="H6" s="109">
        <v>1038</v>
      </c>
      <c r="I6" s="251">
        <v>0.04997111496244945</v>
      </c>
      <c r="J6" s="109">
        <v>1155</v>
      </c>
      <c r="K6" s="250">
        <v>0.05168478990468519</v>
      </c>
      <c r="L6" s="109">
        <v>1169</v>
      </c>
      <c r="M6" s="250">
        <v>0.04746822593088886</v>
      </c>
      <c r="N6" s="109">
        <f>VLOOKUP(Q6,'[1]Sheet1'!$A$109:$C$119,2,FALSE)</f>
        <v>1038</v>
      </c>
      <c r="O6" s="250">
        <f>VLOOKUP(Q6,'[1]Sheet1'!$A$109:$C$119,3,FALSE)/100</f>
        <v>0.042560170568699006</v>
      </c>
      <c r="P6" s="252">
        <f>(N6-L6)/L6</f>
        <v>-0.11206159110350727</v>
      </c>
      <c r="Q6" s="276" t="s">
        <v>78</v>
      </c>
    </row>
    <row r="7" spans="1:17" ht="15">
      <c r="A7" s="253" t="s">
        <v>59</v>
      </c>
      <c r="B7" s="23">
        <v>934</v>
      </c>
      <c r="C7" s="161">
        <v>0.04242947349293599</v>
      </c>
      <c r="D7" s="23">
        <v>948</v>
      </c>
      <c r="E7" s="161">
        <v>0.039843651494136934</v>
      </c>
      <c r="F7" s="23">
        <v>852</v>
      </c>
      <c r="G7" s="161">
        <v>0.041219158200290276</v>
      </c>
      <c r="H7" s="23">
        <v>852</v>
      </c>
      <c r="I7" s="161">
        <v>0.04101675332177932</v>
      </c>
      <c r="J7" s="23">
        <v>889</v>
      </c>
      <c r="K7" s="182">
        <v>0.039781626169060724</v>
      </c>
      <c r="L7" s="23">
        <v>951</v>
      </c>
      <c r="M7" s="182">
        <v>0.0386161530028018</v>
      </c>
      <c r="N7" s="23">
        <f>VLOOKUP(Q7,'[1]Sheet1'!$A$109:$C$119,2,FALSE)</f>
        <v>940</v>
      </c>
      <c r="O7" s="182">
        <f>VLOOKUP(Q7,'[1]Sheet1'!$A$109:$C$119,3,FALSE)/100</f>
        <v>0.03854196564024765</v>
      </c>
      <c r="P7" s="254">
        <f aca="true" t="shared" si="0" ref="P7:P15">(N7-L7)/L7</f>
        <v>-0.011566771819137749</v>
      </c>
      <c r="Q7" s="276" t="s">
        <v>79</v>
      </c>
    </row>
    <row r="8" spans="1:17" ht="15">
      <c r="A8" s="253" t="s">
        <v>60</v>
      </c>
      <c r="B8" s="23">
        <v>1230</v>
      </c>
      <c r="C8" s="161">
        <v>0.05587607322945532</v>
      </c>
      <c r="D8" s="23">
        <v>1265</v>
      </c>
      <c r="E8" s="161">
        <v>0.053166897827092004</v>
      </c>
      <c r="F8" s="23">
        <v>1086</v>
      </c>
      <c r="G8" s="161">
        <v>0.052539912917271406</v>
      </c>
      <c r="H8" s="23">
        <v>1151</v>
      </c>
      <c r="I8" s="161">
        <v>0.05541113036780281</v>
      </c>
      <c r="J8" s="23">
        <v>1224</v>
      </c>
      <c r="K8" s="182">
        <v>0.05477245267821184</v>
      </c>
      <c r="L8" s="23">
        <v>1243</v>
      </c>
      <c r="M8" s="182">
        <v>0.0504730580257441</v>
      </c>
      <c r="N8" s="23">
        <f>VLOOKUP(Q8,'[1]Sheet1'!$A$109:$C$119,2,FALSE)</f>
        <v>1324</v>
      </c>
      <c r="O8" s="182">
        <f>VLOOKUP(Q8,'[1]Sheet1'!$A$109:$C$119,3,FALSE)/100</f>
        <v>0.05428676862519989</v>
      </c>
      <c r="P8" s="254">
        <f t="shared" si="0"/>
        <v>0.06516492357200322</v>
      </c>
      <c r="Q8" s="276" t="s">
        <v>80</v>
      </c>
    </row>
    <row r="9" spans="1:17" ht="15">
      <c r="A9" s="253" t="s">
        <v>61</v>
      </c>
      <c r="B9" s="23">
        <v>2294</v>
      </c>
      <c r="C9" s="161">
        <v>0.1042111479580248</v>
      </c>
      <c r="D9" s="23">
        <v>2561</v>
      </c>
      <c r="E9" s="161">
        <v>0.10763669986970958</v>
      </c>
      <c r="F9" s="23">
        <v>2150</v>
      </c>
      <c r="G9" s="161">
        <v>0.10401548137397194</v>
      </c>
      <c r="H9" s="23">
        <v>2159</v>
      </c>
      <c r="I9" s="161">
        <v>0.10393799345272482</v>
      </c>
      <c r="J9" s="23">
        <v>2255</v>
      </c>
      <c r="K9" s="182">
        <v>0.10090839933771871</v>
      </c>
      <c r="L9" s="23">
        <v>2441</v>
      </c>
      <c r="M9" s="182">
        <v>0.09911885329110326</v>
      </c>
      <c r="N9" s="23">
        <f>VLOOKUP(Q9,'[1]Sheet1'!$A$109:$C$119,2,FALSE)</f>
        <v>2296</v>
      </c>
      <c r="O9" s="182">
        <f>VLOOKUP(Q9,'[1]Sheet1'!$A$109:$C$119,3,FALSE)/100</f>
        <v>0.09414080118086023</v>
      </c>
      <c r="P9" s="254">
        <f t="shared" si="0"/>
        <v>-0.0594018844735764</v>
      </c>
      <c r="Q9" s="276" t="s">
        <v>81</v>
      </c>
    </row>
    <row r="10" spans="1:17" ht="15">
      <c r="A10" s="253" t="s">
        <v>62</v>
      </c>
      <c r="B10" s="23">
        <v>1960</v>
      </c>
      <c r="C10" s="161">
        <v>0.08903829555262799</v>
      </c>
      <c r="D10" s="23">
        <v>2164</v>
      </c>
      <c r="E10" s="161">
        <v>0.09095112007733366</v>
      </c>
      <c r="F10" s="23">
        <v>1744</v>
      </c>
      <c r="G10" s="161">
        <v>0.08437348814707306</v>
      </c>
      <c r="H10" s="23">
        <v>1715</v>
      </c>
      <c r="I10" s="161">
        <v>0.0825630656653187</v>
      </c>
      <c r="J10" s="23">
        <v>1917</v>
      </c>
      <c r="K10" s="182">
        <v>0.08578332662102296</v>
      </c>
      <c r="L10" s="23">
        <v>2077</v>
      </c>
      <c r="M10" s="182">
        <v>0.08433832785154503</v>
      </c>
      <c r="N10" s="23">
        <f>VLOOKUP(Q10,'[1]Sheet1'!$A$109:$C$119,2,FALSE)</f>
        <v>1937</v>
      </c>
      <c r="O10" s="182">
        <f>VLOOKUP(Q10,'[1]Sheet1'!$A$109:$C$119,3,FALSE)/100</f>
        <v>0.07942105047357416</v>
      </c>
      <c r="P10" s="254">
        <f t="shared" si="0"/>
        <v>-0.06740491092922485</v>
      </c>
      <c r="Q10" s="276" t="s">
        <v>82</v>
      </c>
    </row>
    <row r="11" spans="1:17" ht="15">
      <c r="A11" s="253" t="s">
        <v>63</v>
      </c>
      <c r="B11" s="23">
        <v>2021</v>
      </c>
      <c r="C11" s="161">
        <v>0.09180938536319448</v>
      </c>
      <c r="D11" s="23">
        <v>2190</v>
      </c>
      <c r="E11" s="161">
        <v>0.09204387845164544</v>
      </c>
      <c r="F11" s="23">
        <v>1957</v>
      </c>
      <c r="G11" s="161">
        <v>0.09467827769714562</v>
      </c>
      <c r="H11" s="23">
        <v>1968</v>
      </c>
      <c r="I11" s="161">
        <v>0.09474292316580012</v>
      </c>
      <c r="J11" s="23">
        <v>2085</v>
      </c>
      <c r="K11" s="182">
        <v>0.09330111424352262</v>
      </c>
      <c r="L11" s="23">
        <v>2195</v>
      </c>
      <c r="M11" s="182">
        <v>0.08912981686766556</v>
      </c>
      <c r="N11" s="23">
        <f>VLOOKUP(Q11,'[1]Sheet1'!$A$109:$C$119,2,FALSE)</f>
        <v>2346</v>
      </c>
      <c r="O11" s="182">
        <f>VLOOKUP(Q11,'[1]Sheet1'!$A$109:$C$119,3,FALSE)/100</f>
        <v>0.09619090573619254</v>
      </c>
      <c r="P11" s="254">
        <f t="shared" si="0"/>
        <v>0.06879271070615034</v>
      </c>
      <c r="Q11" s="276" t="s">
        <v>83</v>
      </c>
    </row>
    <row r="12" spans="1:17" ht="15">
      <c r="A12" s="253" t="s">
        <v>64</v>
      </c>
      <c r="B12" s="23">
        <v>2867</v>
      </c>
      <c r="C12" s="161">
        <v>0.13024122109662473</v>
      </c>
      <c r="D12" s="23">
        <v>3088</v>
      </c>
      <c r="E12" s="161">
        <v>0.12978607153364435</v>
      </c>
      <c r="F12" s="23">
        <v>2638</v>
      </c>
      <c r="G12" s="161">
        <v>0.12762457668118046</v>
      </c>
      <c r="H12" s="23">
        <v>2754</v>
      </c>
      <c r="I12" s="161">
        <v>0.13258232235701906</v>
      </c>
      <c r="J12" s="23">
        <v>2886</v>
      </c>
      <c r="K12" s="182">
        <v>0.12914485165794065</v>
      </c>
      <c r="L12" s="23">
        <v>3165</v>
      </c>
      <c r="M12" s="182">
        <v>0.128517480813741</v>
      </c>
      <c r="N12" s="23">
        <f>VLOOKUP(Q12,'[1]Sheet1'!$A$109:$C$119,2,FALSE)</f>
        <v>3265</v>
      </c>
      <c r="O12" s="182">
        <f>VLOOKUP(Q12,'[1]Sheet1'!$A$109:$C$119,3,FALSE)/100</f>
        <v>0.13387182746320062</v>
      </c>
      <c r="P12" s="254">
        <f t="shared" si="0"/>
        <v>0.0315955766192733</v>
      </c>
      <c r="Q12" s="276" t="s">
        <v>84</v>
      </c>
    </row>
    <row r="13" spans="1:17" ht="15">
      <c r="A13" s="253" t="s">
        <v>65</v>
      </c>
      <c r="B13" s="23">
        <v>2030</v>
      </c>
      <c r="C13" s="161">
        <v>0.09221823467950756</v>
      </c>
      <c r="D13" s="23">
        <v>2130</v>
      </c>
      <c r="E13" s="161">
        <v>0.08952212835707982</v>
      </c>
      <c r="F13" s="23">
        <v>1966</v>
      </c>
      <c r="G13" s="161">
        <v>0.09511369134010643</v>
      </c>
      <c r="H13" s="23">
        <v>2102</v>
      </c>
      <c r="I13" s="161">
        <v>0.10119391488542269</v>
      </c>
      <c r="J13" s="23">
        <v>2221</v>
      </c>
      <c r="K13" s="182">
        <v>0.09938694231887951</v>
      </c>
      <c r="L13" s="23">
        <v>2447</v>
      </c>
      <c r="M13" s="182">
        <v>0.09936248832582124</v>
      </c>
      <c r="N13" s="23">
        <f>VLOOKUP(Q13,'[1]Sheet1'!$A$109:$C$119,2,FALSE)</f>
        <v>2515</v>
      </c>
      <c r="O13" s="182">
        <f>VLOOKUP(Q13,'[1]Sheet1'!$A$109:$C$119,3,FALSE)/100</f>
        <v>0.10312025913321579</v>
      </c>
      <c r="P13" s="254">
        <f t="shared" si="0"/>
        <v>0.027789129546383327</v>
      </c>
      <c r="Q13" s="276" t="s">
        <v>85</v>
      </c>
    </row>
    <row r="14" spans="1:17" ht="15">
      <c r="A14" s="253" t="s">
        <v>66</v>
      </c>
      <c r="B14" s="23">
        <v>7318</v>
      </c>
      <c r="C14" s="161">
        <v>0.3324399218643529</v>
      </c>
      <c r="D14" s="23">
        <v>8044</v>
      </c>
      <c r="E14" s="161">
        <v>0.33808262934476524</v>
      </c>
      <c r="F14" s="23">
        <v>6945</v>
      </c>
      <c r="G14" s="161">
        <v>0.33599419448476053</v>
      </c>
      <c r="H14" s="23">
        <v>6825</v>
      </c>
      <c r="I14" s="161">
        <v>0.3285673021374928</v>
      </c>
      <c r="J14" s="23">
        <v>7504</v>
      </c>
      <c r="K14" s="182">
        <v>0.335794513804985</v>
      </c>
      <c r="L14" s="23">
        <v>8720</v>
      </c>
      <c r="M14" s="182">
        <v>0.3540829171234823</v>
      </c>
      <c r="N14" s="23">
        <f>VLOOKUP(Q14,'[1]Sheet1'!$A$109:$C$119,2,FALSE)</f>
        <v>8498</v>
      </c>
      <c r="O14" s="182">
        <f>VLOOKUP(Q14,'[1]Sheet1'!$A$109:$C$119,3,FALSE)/100</f>
        <v>0.3484357702242814</v>
      </c>
      <c r="P14" s="254">
        <f t="shared" si="0"/>
        <v>-0.025458715596330277</v>
      </c>
      <c r="Q14" s="276" t="s">
        <v>86</v>
      </c>
    </row>
    <row r="15" spans="1:17" ht="15.75" thickBot="1">
      <c r="A15" s="255" t="s">
        <v>67</v>
      </c>
      <c r="B15" s="111">
        <v>255</v>
      </c>
      <c r="C15" s="257">
        <v>0.011584063962204152</v>
      </c>
      <c r="D15" s="111">
        <v>310</v>
      </c>
      <c r="E15" s="257">
        <v>0.013029042155255747</v>
      </c>
      <c r="F15" s="111">
        <v>308</v>
      </c>
      <c r="G15" s="257">
        <v>0.014900822447992259</v>
      </c>
      <c r="H15" s="110">
        <v>208</v>
      </c>
      <c r="I15" s="166">
        <v>0.010013479684190255</v>
      </c>
      <c r="J15" s="110">
        <v>211</v>
      </c>
      <c r="K15" s="256">
        <v>0.009441983263972793</v>
      </c>
      <c r="L15" s="110">
        <v>219</v>
      </c>
      <c r="M15" s="256">
        <v>0.008892678767206725</v>
      </c>
      <c r="N15" s="110">
        <f>VLOOKUP(Q15,'[1]Sheet1'!$A$109:$C$119,2,FALSE)</f>
        <v>230</v>
      </c>
      <c r="O15" s="256">
        <f>VLOOKUP(Q15,'[1]Sheet1'!$A$109:$C$119,3,FALSE)/100</f>
        <v>0.009430480954528682</v>
      </c>
      <c r="P15" s="258">
        <f t="shared" si="0"/>
        <v>0.0502283105022831</v>
      </c>
      <c r="Q15" s="276" t="s">
        <v>99</v>
      </c>
    </row>
    <row r="16" spans="1:17" ht="15.75" thickBot="1">
      <c r="A16" s="112" t="s">
        <v>35</v>
      </c>
      <c r="B16" s="51">
        <v>22013</v>
      </c>
      <c r="C16" s="33">
        <v>1</v>
      </c>
      <c r="D16" s="51">
        <v>23793</v>
      </c>
      <c r="E16" s="33">
        <v>1</v>
      </c>
      <c r="F16" s="51">
        <v>20670</v>
      </c>
      <c r="G16" s="33">
        <v>1</v>
      </c>
      <c r="H16" s="36">
        <v>20772</v>
      </c>
      <c r="I16" s="33">
        <v>1</v>
      </c>
      <c r="J16" s="36">
        <v>22347</v>
      </c>
      <c r="K16" s="35">
        <v>1</v>
      </c>
      <c r="L16" s="36">
        <v>24627</v>
      </c>
      <c r="M16" s="35">
        <v>1</v>
      </c>
      <c r="N16" s="36">
        <f>VLOOKUP(Q16,'[1]Sheet1'!$A$109:$C$119,2,FALSE)</f>
        <v>24389</v>
      </c>
      <c r="O16" s="35">
        <f>VLOOKUP(Q16,'[1]Sheet1'!$A$109:$C$119,3,FALSE)/100</f>
        <v>1</v>
      </c>
      <c r="P16" s="113">
        <f>(N16-J16)/J16</f>
        <v>0.0913769186020495</v>
      </c>
      <c r="Q16" s="276" t="s">
        <v>44</v>
      </c>
    </row>
    <row r="17" spans="1:16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</sheetData>
  <sheetProtection/>
  <mergeCells count="12">
    <mergeCell ref="N4:O4"/>
    <mergeCell ref="B4:C4"/>
    <mergeCell ref="L4:M4"/>
    <mergeCell ref="D4:E4"/>
    <mergeCell ref="F4:G4"/>
    <mergeCell ref="J4:K4"/>
    <mergeCell ref="A1:P1"/>
    <mergeCell ref="A2:P2"/>
    <mergeCell ref="A3:A5"/>
    <mergeCell ref="B3:O3"/>
    <mergeCell ref="P3:P5"/>
    <mergeCell ref="H4:I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B5" sqref="B5:K15"/>
    </sheetView>
  </sheetViews>
  <sheetFormatPr defaultColWidth="11.421875" defaultRowHeight="15"/>
  <cols>
    <col min="1" max="1" width="25.7109375" style="155" customWidth="1"/>
    <col min="2" max="11" width="12.421875" style="155" customWidth="1"/>
    <col min="12" max="16384" width="11.421875" style="155" customWidth="1"/>
  </cols>
  <sheetData>
    <row r="1" spans="1:11" ht="24.75" customHeight="1" thickBot="1" thickTop="1">
      <c r="A1" s="377" t="s">
        <v>124</v>
      </c>
      <c r="B1" s="378"/>
      <c r="C1" s="378"/>
      <c r="D1" s="378"/>
      <c r="E1" s="378"/>
      <c r="F1" s="378"/>
      <c r="G1" s="378"/>
      <c r="H1" s="378"/>
      <c r="I1" s="378"/>
      <c r="J1" s="378"/>
      <c r="K1" s="379"/>
    </row>
    <row r="2" spans="1:11" ht="19.5" customHeight="1" thickBot="1" thickTop="1">
      <c r="A2" s="370" t="s">
        <v>57</v>
      </c>
      <c r="B2" s="382" t="s">
        <v>36</v>
      </c>
      <c r="C2" s="383"/>
      <c r="D2" s="384"/>
      <c r="E2" s="384"/>
      <c r="F2" s="383"/>
      <c r="G2" s="383"/>
      <c r="H2" s="384"/>
      <c r="I2" s="385"/>
      <c r="J2" s="386" t="s">
        <v>35</v>
      </c>
      <c r="K2" s="387"/>
    </row>
    <row r="3" spans="1:11" ht="19.5" customHeight="1">
      <c r="A3" s="380"/>
      <c r="B3" s="368" t="s">
        <v>37</v>
      </c>
      <c r="C3" s="369"/>
      <c r="D3" s="390" t="s">
        <v>38</v>
      </c>
      <c r="E3" s="391"/>
      <c r="F3" s="368" t="s">
        <v>39</v>
      </c>
      <c r="G3" s="369"/>
      <c r="H3" s="390" t="s">
        <v>40</v>
      </c>
      <c r="I3" s="391"/>
      <c r="J3" s="388"/>
      <c r="K3" s="389"/>
    </row>
    <row r="4" spans="1:11" ht="19.5" customHeight="1" thickBot="1">
      <c r="A4" s="381"/>
      <c r="B4" s="108" t="s">
        <v>19</v>
      </c>
      <c r="C4" s="114" t="s">
        <v>20</v>
      </c>
      <c r="D4" s="115" t="s">
        <v>19</v>
      </c>
      <c r="E4" s="116" t="s">
        <v>20</v>
      </c>
      <c r="F4" s="108" t="s">
        <v>19</v>
      </c>
      <c r="G4" s="114" t="s">
        <v>20</v>
      </c>
      <c r="H4" s="115" t="s">
        <v>19</v>
      </c>
      <c r="I4" s="116" t="s">
        <v>20</v>
      </c>
      <c r="J4" s="108" t="s">
        <v>19</v>
      </c>
      <c r="K4" s="114" t="s">
        <v>20</v>
      </c>
    </row>
    <row r="5" spans="1:12" ht="15">
      <c r="A5" s="249" t="s">
        <v>58</v>
      </c>
      <c r="B5" s="109">
        <f>VLOOKUP(L5,'[1]Sheet1'!$A$124:$K$134,2,FALSE)</f>
        <v>452</v>
      </c>
      <c r="C5" s="251">
        <f>VLOOKUP(L5,'[1]Sheet1'!$A$124:$K$134,3,FALSE)/100</f>
        <v>0.04624987209659266</v>
      </c>
      <c r="D5" s="117">
        <f>VLOOKUP(L5,'[1]Sheet1'!$A$124:$K$134,4,FALSE)</f>
        <v>442</v>
      </c>
      <c r="E5" s="250">
        <f>VLOOKUP(L5,'[1]Sheet1'!$A$124:$K$134,5,FALSE)/100</f>
        <v>0.03745445301245657</v>
      </c>
      <c r="F5" s="109">
        <f>VLOOKUP(L5,'[1]Sheet1'!$A$124:$K$134,6,FALSE)</f>
        <v>140</v>
      </c>
      <c r="G5" s="251">
        <f>VLOOKUP(L5,'[1]Sheet1'!$A$124:$K$134,7,FALSE)/100</f>
        <v>0.05068790731354091</v>
      </c>
      <c r="H5" s="117">
        <f>VLOOKUP(L5,'[1]Sheet1'!$A$124:$K$134,8,FALSE)</f>
        <v>4</v>
      </c>
      <c r="I5" s="250">
        <f>VLOOKUP(L5,'[1]Sheet1'!$A$124:$K$134,9,FALSE)/100</f>
        <v>0.07547169811320754</v>
      </c>
      <c r="J5" s="109">
        <f>VLOOKUP(L5,'[1]Sheet1'!$A$124:$K$134,10,FALSE)</f>
        <v>1038</v>
      </c>
      <c r="K5" s="251">
        <f>VLOOKUP(L5,'[1]Sheet1'!$A$124:$K$134,11,FALSE)/100</f>
        <v>0.042560170568699006</v>
      </c>
      <c r="L5" s="276" t="s">
        <v>78</v>
      </c>
    </row>
    <row r="6" spans="1:12" ht="15">
      <c r="A6" s="253" t="s">
        <v>59</v>
      </c>
      <c r="B6" s="23">
        <f>VLOOKUP(L6,'[1]Sheet1'!$A$124:$K$134,2,FALSE)</f>
        <v>406</v>
      </c>
      <c r="C6" s="161">
        <f>VLOOKUP(L6,'[1]Sheet1'!$A$124:$K$134,3,FALSE)/100</f>
        <v>0.04154302670623145</v>
      </c>
      <c r="D6" s="22">
        <f>VLOOKUP(L6,'[1]Sheet1'!$A$124:$K$134,4,FALSE)</f>
        <v>393</v>
      </c>
      <c r="E6" s="182">
        <f>VLOOKUP(L6,'[1]Sheet1'!$A$124:$K$134,5,FALSE)/100</f>
        <v>0.033302262520125414</v>
      </c>
      <c r="F6" s="23">
        <f>VLOOKUP(L6,'[1]Sheet1'!$A$124:$K$134,6,FALSE)</f>
        <v>139</v>
      </c>
      <c r="G6" s="161">
        <f>VLOOKUP(L6,'[1]Sheet1'!$A$124:$K$134,7,FALSE)/100</f>
        <v>0.050325850832729904</v>
      </c>
      <c r="H6" s="22">
        <f>VLOOKUP(L6,'[1]Sheet1'!$A$124:$K$134,8,FALSE)</f>
        <v>2</v>
      </c>
      <c r="I6" s="182">
        <f>VLOOKUP(L6,'[1]Sheet1'!$A$124:$K$134,9,FALSE)/100</f>
        <v>0.03773584905660377</v>
      </c>
      <c r="J6" s="23">
        <f>VLOOKUP(L6,'[1]Sheet1'!$A$124:$K$134,10,FALSE)</f>
        <v>940</v>
      </c>
      <c r="K6" s="161">
        <f>VLOOKUP(L6,'[1]Sheet1'!$A$124:$K$134,11,FALSE)/100</f>
        <v>0.03854196564024765</v>
      </c>
      <c r="L6" s="276" t="s">
        <v>79</v>
      </c>
    </row>
    <row r="7" spans="1:12" ht="15">
      <c r="A7" s="253" t="s">
        <v>60</v>
      </c>
      <c r="B7" s="23">
        <f>VLOOKUP(L7,'[1]Sheet1'!$A$124:$K$134,2,FALSE)</f>
        <v>576</v>
      </c>
      <c r="C7" s="161">
        <f>VLOOKUP(L7,'[1]Sheet1'!$A$124:$K$134,3,FALSE)/100</f>
        <v>0.0589378901053924</v>
      </c>
      <c r="D7" s="22">
        <f>VLOOKUP(L7,'[1]Sheet1'!$A$124:$K$134,4,FALSE)</f>
        <v>566</v>
      </c>
      <c r="E7" s="182">
        <f>VLOOKUP(L7,'[1]Sheet1'!$A$124:$K$134,5,FALSE)/100</f>
        <v>0.04796203711549869</v>
      </c>
      <c r="F7" s="23">
        <f>VLOOKUP(L7,'[1]Sheet1'!$A$124:$K$134,6,FALSE)</f>
        <v>176</v>
      </c>
      <c r="G7" s="161">
        <f>VLOOKUP(L7,'[1]Sheet1'!$A$124:$K$134,7,FALSE)/100</f>
        <v>0.06372194062273714</v>
      </c>
      <c r="H7" s="22">
        <f>VLOOKUP(L7,'[1]Sheet1'!$A$124:$K$134,8,FALSE)</f>
        <v>6</v>
      </c>
      <c r="I7" s="182">
        <f>VLOOKUP(L7,'[1]Sheet1'!$A$124:$K$134,9,FALSE)/100</f>
        <v>0.11320754716981134</v>
      </c>
      <c r="J7" s="23">
        <f>VLOOKUP(L7,'[1]Sheet1'!$A$124:$K$134,10,FALSE)</f>
        <v>1324</v>
      </c>
      <c r="K7" s="161">
        <f>VLOOKUP(L7,'[1]Sheet1'!$A$124:$K$134,11,FALSE)/100</f>
        <v>0.05428676862519989</v>
      </c>
      <c r="L7" s="276" t="s">
        <v>80</v>
      </c>
    </row>
    <row r="8" spans="1:12" ht="15">
      <c r="A8" s="253" t="s">
        <v>61</v>
      </c>
      <c r="B8" s="23">
        <f>VLOOKUP(L8,'[1]Sheet1'!$A$124:$K$134,2,FALSE)</f>
        <v>892</v>
      </c>
      <c r="C8" s="161">
        <f>VLOOKUP(L8,'[1]Sheet1'!$A$124:$K$134,3,FALSE)/100</f>
        <v>0.09127187148265631</v>
      </c>
      <c r="D8" s="22">
        <f>VLOOKUP(L8,'[1]Sheet1'!$A$124:$K$134,4,FALSE)</f>
        <v>1097</v>
      </c>
      <c r="E8" s="182">
        <f>VLOOKUP(L8,'[1]Sheet1'!$A$124:$K$134,5,FALSE)/100</f>
        <v>0.09295822387933227</v>
      </c>
      <c r="F8" s="23">
        <f>VLOOKUP(L8,'[1]Sheet1'!$A$124:$K$134,6,FALSE)</f>
        <v>298</v>
      </c>
      <c r="G8" s="161">
        <f>VLOOKUP(L8,'[1]Sheet1'!$A$124:$K$134,7,FALSE)/100</f>
        <v>0.10789283128167995</v>
      </c>
      <c r="H8" s="22">
        <f>VLOOKUP(L8,'[1]Sheet1'!$A$124:$K$134,8,FALSE)</f>
        <v>9</v>
      </c>
      <c r="I8" s="182">
        <f>VLOOKUP(L8,'[1]Sheet1'!$A$124:$K$134,9,FALSE)/100</f>
        <v>0.169811320754717</v>
      </c>
      <c r="J8" s="23">
        <f>VLOOKUP(L8,'[1]Sheet1'!$A$124:$K$134,10,FALSE)</f>
        <v>2296</v>
      </c>
      <c r="K8" s="161">
        <f>VLOOKUP(L8,'[1]Sheet1'!$A$124:$K$134,11,FALSE)/100</f>
        <v>0.09414080118086023</v>
      </c>
      <c r="L8" s="276" t="s">
        <v>81</v>
      </c>
    </row>
    <row r="9" spans="1:12" ht="15">
      <c r="A9" s="253" t="s">
        <v>62</v>
      </c>
      <c r="B9" s="23">
        <f>VLOOKUP(L9,'[1]Sheet1'!$A$124:$K$134,2,FALSE)</f>
        <v>702</v>
      </c>
      <c r="C9" s="161">
        <f>VLOOKUP(L9,'[1]Sheet1'!$A$124:$K$134,3,FALSE)/100</f>
        <v>0.071830553565947</v>
      </c>
      <c r="D9" s="22">
        <f>VLOOKUP(L9,'[1]Sheet1'!$A$124:$K$134,4,FALSE)</f>
        <v>996</v>
      </c>
      <c r="E9" s="182">
        <f>VLOOKUP(L9,'[1]Sheet1'!$A$124:$K$134,5,FALSE)/100</f>
        <v>0.08439962715024149</v>
      </c>
      <c r="F9" s="23">
        <f>VLOOKUP(L9,'[1]Sheet1'!$A$124:$K$134,6,FALSE)</f>
        <v>234</v>
      </c>
      <c r="G9" s="161">
        <f>VLOOKUP(L9,'[1]Sheet1'!$A$124:$K$134,7,FALSE)/100</f>
        <v>0.08472121650977553</v>
      </c>
      <c r="H9" s="22">
        <f>VLOOKUP(L9,'[1]Sheet1'!$A$124:$K$134,8,FALSE)</f>
        <v>5</v>
      </c>
      <c r="I9" s="182">
        <f>VLOOKUP(L9,'[1]Sheet1'!$A$124:$K$134,9,FALSE)/100</f>
        <v>0.09433962264150944</v>
      </c>
      <c r="J9" s="23">
        <f>VLOOKUP(L9,'[1]Sheet1'!$A$124:$K$134,10,FALSE)</f>
        <v>1937</v>
      </c>
      <c r="K9" s="161">
        <f>VLOOKUP(L9,'[1]Sheet1'!$A$124:$K$134,11,FALSE)/100</f>
        <v>0.07942105047357416</v>
      </c>
      <c r="L9" s="276" t="s">
        <v>82</v>
      </c>
    </row>
    <row r="10" spans="1:12" ht="15">
      <c r="A10" s="253" t="s">
        <v>63</v>
      </c>
      <c r="B10" s="23">
        <f>VLOOKUP(L10,'[1]Sheet1'!$A$124:$K$134,2,FALSE)</f>
        <v>927</v>
      </c>
      <c r="C10" s="161">
        <f>VLOOKUP(L10,'[1]Sheet1'!$A$124:$K$134,3,FALSE)/100</f>
        <v>0.09485316688836591</v>
      </c>
      <c r="D10" s="22">
        <f>VLOOKUP(L10,'[1]Sheet1'!$A$124:$K$134,4,FALSE)</f>
        <v>1137</v>
      </c>
      <c r="E10" s="182">
        <f>VLOOKUP(L10,'[1]Sheet1'!$A$124:$K$134,5,FALSE)/100</f>
        <v>0.0963477671383781</v>
      </c>
      <c r="F10" s="23">
        <f>VLOOKUP(L10,'[1]Sheet1'!$A$124:$K$134,6,FALSE)</f>
        <v>274</v>
      </c>
      <c r="G10" s="161">
        <f>VLOOKUP(L10,'[1]Sheet1'!$A$124:$K$134,7,FALSE)/100</f>
        <v>0.09920347574221579</v>
      </c>
      <c r="H10" s="22">
        <f>VLOOKUP(L10,'[1]Sheet1'!$A$124:$K$134,8,FALSE)</f>
        <v>8</v>
      </c>
      <c r="I10" s="182">
        <f>VLOOKUP(L10,'[1]Sheet1'!$A$124:$K$134,9,FALSE)/100</f>
        <v>0.1509433962264151</v>
      </c>
      <c r="J10" s="23">
        <f>VLOOKUP(L10,'[1]Sheet1'!$A$124:$K$134,10,FALSE)</f>
        <v>2346</v>
      </c>
      <c r="K10" s="161">
        <f>VLOOKUP(L10,'[1]Sheet1'!$A$124:$K$134,11,FALSE)/100</f>
        <v>0.09619090573619254</v>
      </c>
      <c r="L10" s="276" t="s">
        <v>83</v>
      </c>
    </row>
    <row r="11" spans="1:12" ht="15">
      <c r="A11" s="253" t="s">
        <v>64</v>
      </c>
      <c r="B11" s="23">
        <f>VLOOKUP(L11,'[1]Sheet1'!$A$124:$K$134,2,FALSE)</f>
        <v>1287</v>
      </c>
      <c r="C11" s="161">
        <f>VLOOKUP(L11,'[1]Sheet1'!$A$124:$K$134,3,FALSE)/100</f>
        <v>0.13168934820423617</v>
      </c>
      <c r="D11" s="22">
        <f>VLOOKUP(L11,'[1]Sheet1'!$A$124:$K$134,4,FALSE)</f>
        <v>1619</v>
      </c>
      <c r="E11" s="182">
        <f>VLOOKUP(L11,'[1]Sheet1'!$A$124:$K$134,5,FALSE)/100</f>
        <v>0.1371917634098805</v>
      </c>
      <c r="F11" s="23">
        <f>VLOOKUP(L11,'[1]Sheet1'!$A$124:$K$134,6,FALSE)</f>
        <v>357</v>
      </c>
      <c r="G11" s="161">
        <f>VLOOKUP(L11,'[1]Sheet1'!$A$124:$K$134,7,FALSE)/100</f>
        <v>0.12925416364952932</v>
      </c>
      <c r="H11" s="22">
        <f>VLOOKUP(L11,'[1]Sheet1'!$A$124:$K$134,8,FALSE)</f>
        <v>2</v>
      </c>
      <c r="I11" s="182">
        <f>VLOOKUP(L11,'[1]Sheet1'!$A$124:$K$134,9,FALSE)/100</f>
        <v>0.03773584905660377</v>
      </c>
      <c r="J11" s="23">
        <f>VLOOKUP(L11,'[1]Sheet1'!$A$124:$K$134,10,FALSE)</f>
        <v>3265</v>
      </c>
      <c r="K11" s="161">
        <f>VLOOKUP(L11,'[1]Sheet1'!$A$124:$K$134,11,FALSE)/100</f>
        <v>0.13387182746320062</v>
      </c>
      <c r="L11" s="276" t="s">
        <v>84</v>
      </c>
    </row>
    <row r="12" spans="1:12" ht="15">
      <c r="A12" s="253" t="s">
        <v>65</v>
      </c>
      <c r="B12" s="23">
        <f>VLOOKUP(L12,'[1]Sheet1'!$A$124:$K$134,2,FALSE)</f>
        <v>1056</v>
      </c>
      <c r="C12" s="161">
        <f>VLOOKUP(L12,'[1]Sheet1'!$A$124:$K$134,3,FALSE)/100</f>
        <v>0.10805279852655277</v>
      </c>
      <c r="D12" s="22">
        <f>VLOOKUP(L12,'[1]Sheet1'!$A$124:$K$134,4,FALSE)</f>
        <v>1214</v>
      </c>
      <c r="E12" s="182">
        <f>VLOOKUP(L12,'[1]Sheet1'!$A$124:$K$134,5,FALSE)/100</f>
        <v>0.10287263791204135</v>
      </c>
      <c r="F12" s="23">
        <f>VLOOKUP(L12,'[1]Sheet1'!$A$124:$K$134,6,FALSE)</f>
        <v>241</v>
      </c>
      <c r="G12" s="161">
        <f>VLOOKUP(L12,'[1]Sheet1'!$A$124:$K$134,7,FALSE)/100</f>
        <v>0.08725561187545257</v>
      </c>
      <c r="H12" s="22">
        <f>VLOOKUP(L12,'[1]Sheet1'!$A$124:$K$134,8,FALSE)</f>
        <v>4</v>
      </c>
      <c r="I12" s="182">
        <f>VLOOKUP(L12,'[1]Sheet1'!$A$124:$K$134,9,FALSE)/100</f>
        <v>0.07547169811320754</v>
      </c>
      <c r="J12" s="23">
        <f>VLOOKUP(L12,'[1]Sheet1'!$A$124:$K$134,10,FALSE)</f>
        <v>2515</v>
      </c>
      <c r="K12" s="161">
        <f>VLOOKUP(L12,'[1]Sheet1'!$A$124:$K$134,11,FALSE)/100</f>
        <v>0.10312025913321579</v>
      </c>
      <c r="L12" s="276" t="s">
        <v>85</v>
      </c>
    </row>
    <row r="13" spans="1:12" ht="15">
      <c r="A13" s="253" t="s">
        <v>66</v>
      </c>
      <c r="B13" s="23">
        <f>VLOOKUP(L13,'[1]Sheet1'!$A$124:$K$134,2,FALSE)</f>
        <v>3364</v>
      </c>
      <c r="C13" s="161">
        <f>VLOOKUP(L13,'[1]Sheet1'!$A$124:$K$134,3,FALSE)/100</f>
        <v>0.3442136498516321</v>
      </c>
      <c r="D13" s="22">
        <f>VLOOKUP(L13,'[1]Sheet1'!$A$124:$K$134,4,FALSE)</f>
        <v>4235</v>
      </c>
      <c r="E13" s="182">
        <f>VLOOKUP(L13,'[1]Sheet1'!$A$124:$K$134,5,FALSE)/100</f>
        <v>0.35886789255147866</v>
      </c>
      <c r="F13" s="23">
        <f>VLOOKUP(L13,'[1]Sheet1'!$A$124:$K$134,6,FALSE)</f>
        <v>887</v>
      </c>
      <c r="G13" s="161">
        <f>VLOOKUP(L13,'[1]Sheet1'!$A$124:$K$134,7,FALSE)/100</f>
        <v>0.3211440984793627</v>
      </c>
      <c r="H13" s="22">
        <f>VLOOKUP(L13,'[1]Sheet1'!$A$124:$K$134,8,FALSE)</f>
        <v>12</v>
      </c>
      <c r="I13" s="182">
        <f>VLOOKUP(L13,'[1]Sheet1'!$A$124:$K$134,9,FALSE)/100</f>
        <v>0.22641509433962267</v>
      </c>
      <c r="J13" s="23">
        <f>VLOOKUP(L13,'[1]Sheet1'!$A$124:$K$134,10,FALSE)</f>
        <v>8498</v>
      </c>
      <c r="K13" s="161">
        <f>VLOOKUP(L13,'[1]Sheet1'!$A$124:$K$134,11,FALSE)/100</f>
        <v>0.3484357702242814</v>
      </c>
      <c r="L13" s="276" t="s">
        <v>86</v>
      </c>
    </row>
    <row r="14" spans="1:12" ht="15.75" thickBot="1">
      <c r="A14" s="255" t="s">
        <v>67</v>
      </c>
      <c r="B14" s="25">
        <f>VLOOKUP(L14,'[1]Sheet1'!$A$124:$K$134,2,FALSE)</f>
        <v>111</v>
      </c>
      <c r="C14" s="166">
        <f>VLOOKUP(L14,'[1]Sheet1'!$A$124:$K$134,3,FALSE)/100</f>
        <v>0.011357822572393327</v>
      </c>
      <c r="D14" s="24">
        <f>VLOOKUP(L14,'[1]Sheet1'!$A$124:$K$134,4,FALSE)</f>
        <v>102</v>
      </c>
      <c r="E14" s="259">
        <f>VLOOKUP(L14,'[1]Sheet1'!$A$124:$K$134,5,FALSE)/100</f>
        <v>0.0086433353105669</v>
      </c>
      <c r="F14" s="25">
        <f>VLOOKUP(L14,'[1]Sheet1'!$A$124:$K$134,6,FALSE)</f>
        <v>16</v>
      </c>
      <c r="G14" s="166">
        <f>VLOOKUP(L14,'[1]Sheet1'!$A$124:$K$134,7,FALSE)/100</f>
        <v>0.005792903692976104</v>
      </c>
      <c r="H14" s="24">
        <f>VLOOKUP(L14,'[1]Sheet1'!$A$124:$K$134,8,FALSE)</f>
        <v>1</v>
      </c>
      <c r="I14" s="259">
        <f>VLOOKUP(L14,'[1]Sheet1'!$A$124:$K$134,9,FALSE)/100</f>
        <v>0.018867924528301886</v>
      </c>
      <c r="J14" s="25">
        <f>VLOOKUP(L14,'[1]Sheet1'!$A$124:$K$134,10,FALSE)</f>
        <v>230</v>
      </c>
      <c r="K14" s="166">
        <f>VLOOKUP(L14,'[1]Sheet1'!$A$124:$K$134,11,FALSE)/100</f>
        <v>0.009430480954528682</v>
      </c>
      <c r="L14" s="276" t="s">
        <v>99</v>
      </c>
    </row>
    <row r="15" spans="1:12" ht="15.75" thickBot="1">
      <c r="A15" s="112" t="s">
        <v>35</v>
      </c>
      <c r="B15" s="51">
        <f>VLOOKUP(L15,'[1]Sheet1'!$A$124:$K$134,2,FALSE)</f>
        <v>9773</v>
      </c>
      <c r="C15" s="33">
        <f>VLOOKUP(L15,'[1]Sheet1'!$A$124:$K$134,3,FALSE)/100</f>
        <v>1</v>
      </c>
      <c r="D15" s="34">
        <f>VLOOKUP(L15,'[1]Sheet1'!$A$124:$K$134,4,FALSE)</f>
        <v>11801</v>
      </c>
      <c r="E15" s="35">
        <f>VLOOKUP(L15,'[1]Sheet1'!$A$124:$K$134,5,FALSE)/100</f>
        <v>1</v>
      </c>
      <c r="F15" s="51">
        <f>VLOOKUP(L15,'[1]Sheet1'!$A$124:$K$134,6,FALSE)</f>
        <v>2762</v>
      </c>
      <c r="G15" s="33">
        <f>VLOOKUP(L15,'[1]Sheet1'!$A$124:$K$134,7,FALSE)/100</f>
        <v>1</v>
      </c>
      <c r="H15" s="34">
        <f>VLOOKUP(L15,'[1]Sheet1'!$A$124:$K$134,8,FALSE)</f>
        <v>53</v>
      </c>
      <c r="I15" s="35">
        <f>VLOOKUP(L15,'[1]Sheet1'!$A$124:$K$134,9,FALSE)/100</f>
        <v>1</v>
      </c>
      <c r="J15" s="51">
        <f>VLOOKUP(L15,'[1]Sheet1'!$A$124:$K$134,10,FALSE)</f>
        <v>24389</v>
      </c>
      <c r="K15" s="33">
        <f>VLOOKUP(L15,'[1]Sheet1'!$A$124:$K$134,11,FALSE)/100</f>
        <v>1</v>
      </c>
      <c r="L15" s="276" t="s">
        <v>44</v>
      </c>
    </row>
    <row r="16" spans="1:11" ht="15">
      <c r="A16" s="7"/>
      <c r="B16" s="190"/>
      <c r="C16" s="260"/>
      <c r="D16" s="190"/>
      <c r="E16" s="260"/>
      <c r="F16" s="190"/>
      <c r="G16" s="260"/>
      <c r="H16" s="190"/>
      <c r="I16" s="260"/>
      <c r="J16" s="190"/>
      <c r="K16" s="260"/>
    </row>
    <row r="17" spans="1:11" ht="15">
      <c r="A17" s="55" t="s">
        <v>41</v>
      </c>
      <c r="B17" s="56"/>
      <c r="C17" s="56"/>
      <c r="D17" s="56"/>
      <c r="E17" s="56"/>
      <c r="F17" s="56"/>
      <c r="G17" s="56"/>
      <c r="H17" s="56"/>
      <c r="I17" s="56"/>
      <c r="J17" s="279"/>
      <c r="K17" s="56"/>
    </row>
    <row r="18" spans="1:11" ht="15">
      <c r="A18" s="57" t="s">
        <v>42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2015-06-11T14:09:26Z</cp:lastPrinted>
  <dcterms:created xsi:type="dcterms:W3CDTF">2015-02-10T10:40:59Z</dcterms:created>
  <dcterms:modified xsi:type="dcterms:W3CDTF">2019-09-17T10:29:31Z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